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65" windowHeight="6690" tabRatio="753" firstSheet="2" activeTab="2"/>
  </bookViews>
  <sheets>
    <sheet name="KOV järjest" sheetId="1" state="hidden" r:id="rId1"/>
    <sheet name="konsol järjest" sheetId="2" state="hidden" r:id="rId2"/>
    <sheet name="Eelarve strateegia" sheetId="3" r:id="rId3"/>
  </sheets>
  <definedNames>
    <definedName name="Prindiala" localSheetId="2">'Eelarve strateegia'!$A$1:$P$77</definedName>
  </definedNames>
  <calcPr fullCalcOnLoad="1"/>
</workbook>
</file>

<file path=xl/comments3.xml><?xml version="1.0" encoding="utf-8"?>
<comments xmlns="http://schemas.openxmlformats.org/spreadsheetml/2006/main">
  <authors>
    <author>RM</author>
  </authors>
  <commentList>
    <comment ref="A59" authorId="0">
      <text>
        <r>
          <rPr>
            <sz val="8"/>
            <rFont val="Tahoma"/>
            <family val="2"/>
          </rPr>
          <t>informatiivne</t>
        </r>
      </text>
    </comment>
    <comment ref="A60" authorId="0">
      <text>
        <r>
          <rPr>
            <sz val="8"/>
            <rFont val="Tahoma"/>
            <family val="2"/>
          </rPr>
          <t>informatiivne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<sst xmlns="http://schemas.openxmlformats.org/spreadsheetml/2006/main" count="946" uniqueCount="353">
  <si>
    <t>Ülejääk/puudujääk</t>
  </si>
  <si>
    <t>Netovõlakoormus</t>
  </si>
  <si>
    <t>Jooksvad tulud</t>
  </si>
  <si>
    <t>Jooksvad kulud</t>
  </si>
  <si>
    <t>Investeerimistegevus</t>
  </si>
  <si>
    <t>KOKKU</t>
  </si>
  <si>
    <t>Võlakohustused</t>
  </si>
  <si>
    <t>Likviidsed varad</t>
  </si>
  <si>
    <t>Kaupade ja teenuste müük</t>
  </si>
  <si>
    <t>Maksutulud</t>
  </si>
  <si>
    <t>Muud tegevustulud</t>
  </si>
  <si>
    <t>Saadud toetused</t>
  </si>
  <si>
    <t>Kokku</t>
  </si>
  <si>
    <t>Antud toetused</t>
  </si>
  <si>
    <t>Muud tegevuskulud</t>
  </si>
  <si>
    <t>Tööjõu- ja majandamiskulud</t>
  </si>
  <si>
    <t>Antud laenud</t>
  </si>
  <si>
    <t>Antud sihtfinantseerimine põhivara soetuseks</t>
  </si>
  <si>
    <t>Finantstulud ja finantskulud</t>
  </si>
  <si>
    <t>Muude aktsiate ja osade müük</t>
  </si>
  <si>
    <t>Muude aktsiate ja osade soetus</t>
  </si>
  <si>
    <t>Osaluste müük</t>
  </si>
  <si>
    <t>Põhivara müük</t>
  </si>
  <si>
    <t>Põhivara soetus</t>
  </si>
  <si>
    <t>Saadud liitumistasud</t>
  </si>
  <si>
    <t>Saadud sihtfinantseerimine põhivara soetuseks</t>
  </si>
  <si>
    <t>Tagasilaekunud laenud</t>
  </si>
  <si>
    <t>Laenukohustused</t>
  </si>
  <si>
    <t>Osalused rahaturu- ja intressifondide aktsiates ja osakutes</t>
  </si>
  <si>
    <t>Raha ja pangakontod</t>
  </si>
  <si>
    <t>Võlakirjad</t>
  </si>
  <si>
    <t>KÕIK KOKKU</t>
  </si>
  <si>
    <t>2004 KOV</t>
  </si>
  <si>
    <t>2005 KOV</t>
  </si>
  <si>
    <t>2006 KOV</t>
  </si>
  <si>
    <t>2007 KOV</t>
  </si>
  <si>
    <t>Põhitegevuse tulud</t>
  </si>
  <si>
    <t>Eelarve tulem (ülejääk/puudujääk)</t>
  </si>
  <si>
    <t>Netovõlakoormuse ülemmäär (%)</t>
  </si>
  <si>
    <t>Netovõlakoormuse ülemmäär (tuh.kr)</t>
  </si>
  <si>
    <t>Netovõlakoormus (%)</t>
  </si>
  <si>
    <t>KOV</t>
  </si>
  <si>
    <t>Finantsdistsipliini tagamise meetmed</t>
  </si>
  <si>
    <t>* Kaupade ja teenuste müük</t>
  </si>
  <si>
    <t>* Maksutulud</t>
  </si>
  <si>
    <t>* Muud tegevustulud</t>
  </si>
  <si>
    <t>* Antud toetused</t>
  </si>
  <si>
    <t>* Muud tegevuskulud</t>
  </si>
  <si>
    <t>* Tööjõu- ja majandamiskulud</t>
  </si>
  <si>
    <t>* Antud laenud</t>
  </si>
  <si>
    <t>* Antud sihtfinantseerimine põhivara soetuseks</t>
  </si>
  <si>
    <t>* Finantstulud ja finantskulud</t>
  </si>
  <si>
    <t>* Muude aktsiate ja osade müük</t>
  </si>
  <si>
    <t>* Muude aktsiate ja osade soetus</t>
  </si>
  <si>
    <t>* Osaluste müük</t>
  </si>
  <si>
    <t>* Põhivara müük</t>
  </si>
  <si>
    <t>* Põhivara soetus</t>
  </si>
  <si>
    <t>* Saadud sihtfinantseerimine põhivara soetuseks</t>
  </si>
  <si>
    <t>* Tagasilaekunud laenud</t>
  </si>
  <si>
    <t>* Võlakohustused</t>
  </si>
  <si>
    <t>* Likviidne vara</t>
  </si>
  <si>
    <t>Omafinantseerimisvõimekus</t>
  </si>
  <si>
    <t>4. aasta ülejäägi/puudujäägi määr</t>
  </si>
  <si>
    <t>-</t>
  </si>
  <si>
    <t>Abja vald</t>
  </si>
  <si>
    <t>Aegviidu alev</t>
  </si>
  <si>
    <t>Ahja vald</t>
  </si>
  <si>
    <t>Alajõe vald</t>
  </si>
  <si>
    <t>Alatskivi vald</t>
  </si>
  <si>
    <t>Albu vald</t>
  </si>
  <si>
    <t>Ambla vald</t>
  </si>
  <si>
    <t>Anija vald</t>
  </si>
  <si>
    <t>Antsla vald</t>
  </si>
  <si>
    <t>Are vald</t>
  </si>
  <si>
    <t>Aseri vald</t>
  </si>
  <si>
    <t>Audru vald</t>
  </si>
  <si>
    <t>Avinurme vald</t>
  </si>
  <si>
    <t>Elva linn</t>
  </si>
  <si>
    <t>Emmaste vald</t>
  </si>
  <si>
    <t>Haanja vald</t>
  </si>
  <si>
    <t>Haapsalu linn</t>
  </si>
  <si>
    <t>Haaslava vald</t>
  </si>
  <si>
    <t>Halinga vald</t>
  </si>
  <si>
    <t>Haljala vald</t>
  </si>
  <si>
    <t>Halliste vald</t>
  </si>
  <si>
    <t>Hanila vald</t>
  </si>
  <si>
    <t>Harku vald</t>
  </si>
  <si>
    <t>Helme vald</t>
  </si>
  <si>
    <t>Hummuli vald</t>
  </si>
  <si>
    <t>Häädemeeste vald</t>
  </si>
  <si>
    <t>Iisaku vald</t>
  </si>
  <si>
    <t>Illuka vald</t>
  </si>
  <si>
    <t>Imavere vald</t>
  </si>
  <si>
    <t>Juuru vald</t>
  </si>
  <si>
    <t>Jõelähtme vald</t>
  </si>
  <si>
    <t>Jõgeva linn</t>
  </si>
  <si>
    <t>Jõgeva vald</t>
  </si>
  <si>
    <t>Jõhvi vald</t>
  </si>
  <si>
    <t>Järva-Jaani vald</t>
  </si>
  <si>
    <t>Järvakandi alev</t>
  </si>
  <si>
    <t>Kaarma vald</t>
  </si>
  <si>
    <t>Kadrina vald</t>
  </si>
  <si>
    <t>Kaisma vald</t>
  </si>
  <si>
    <t>Kaiu vald</t>
  </si>
  <si>
    <t>Kallaste linn</t>
  </si>
  <si>
    <t>Kambja vald</t>
  </si>
  <si>
    <t>Kanepi vald</t>
  </si>
  <si>
    <t>Kareda vald</t>
  </si>
  <si>
    <t>Karksi vald</t>
  </si>
  <si>
    <t>Karula vald</t>
  </si>
  <si>
    <t>Kasepää vald</t>
  </si>
  <si>
    <t>Kehtna vald</t>
  </si>
  <si>
    <t>Keila linn</t>
  </si>
  <si>
    <t>Keila vald</t>
  </si>
  <si>
    <t>Kernu vald</t>
  </si>
  <si>
    <t>Kihelkonna vald</t>
  </si>
  <si>
    <t>Kihnu vald</t>
  </si>
  <si>
    <t>Kiili vald</t>
  </si>
  <si>
    <t>Kiviõli linn</t>
  </si>
  <si>
    <t>Koeru vald</t>
  </si>
  <si>
    <t>Kohila vald</t>
  </si>
  <si>
    <t>Kohtla vald</t>
  </si>
  <si>
    <t>Kohtla-Järve linn</t>
  </si>
  <si>
    <t>Kohtla-Nõmme alev</t>
  </si>
  <si>
    <t>Koigi vald</t>
  </si>
  <si>
    <t>Kolga-Jaani vald</t>
  </si>
  <si>
    <t>Konguta vald</t>
  </si>
  <si>
    <t>Koonga vald</t>
  </si>
  <si>
    <t>Kose vald</t>
  </si>
  <si>
    <t>Kullamaa vald</t>
  </si>
  <si>
    <t>Kunda linn</t>
  </si>
  <si>
    <t>Kuressaare linn</t>
  </si>
  <si>
    <t>Kuusalu vald</t>
  </si>
  <si>
    <t>Kõlleste vald</t>
  </si>
  <si>
    <t>Kõo vald</t>
  </si>
  <si>
    <t>Kõpu vald</t>
  </si>
  <si>
    <t>Kõrgessaare vald</t>
  </si>
  <si>
    <t>Kõue vald</t>
  </si>
  <si>
    <t>Käina vald</t>
  </si>
  <si>
    <t>Kärdla linn</t>
  </si>
  <si>
    <t>Kärla vald</t>
  </si>
  <si>
    <t>Käru vald</t>
  </si>
  <si>
    <t>Laekvere vald</t>
  </si>
  <si>
    <t>Laeva vald</t>
  </si>
  <si>
    <t>Laheda vald</t>
  </si>
  <si>
    <t>Laimjala vald</t>
  </si>
  <si>
    <t>Lasva vald</t>
  </si>
  <si>
    <t>Lavassaare alev</t>
  </si>
  <si>
    <t>Leisi vald</t>
  </si>
  <si>
    <t>Lihula vald</t>
  </si>
  <si>
    <t>Lohusuu vald</t>
  </si>
  <si>
    <t>Loksa linn</t>
  </si>
  <si>
    <t>Luunja vald</t>
  </si>
  <si>
    <t>Lüganuse vald</t>
  </si>
  <si>
    <t>Lümanda vald</t>
  </si>
  <si>
    <t>Maardu linn</t>
  </si>
  <si>
    <t>Maidla vald</t>
  </si>
  <si>
    <t>Martna vald</t>
  </si>
  <si>
    <t>Meeksi vald</t>
  </si>
  <si>
    <t>Meremäe vald</t>
  </si>
  <si>
    <t>Mikitamäe vald</t>
  </si>
  <si>
    <t>Misso vald</t>
  </si>
  <si>
    <t>Mooste vald</t>
  </si>
  <si>
    <t>Muhu vald</t>
  </si>
  <si>
    <t>Mustjala vald</t>
  </si>
  <si>
    <t>Mustvee linn</t>
  </si>
  <si>
    <t>Mõisaküla linn</t>
  </si>
  <si>
    <t>Mõniste vald</t>
  </si>
  <si>
    <t>Mäetaguse vald</t>
  </si>
  <si>
    <t>Mäksa vald</t>
  </si>
  <si>
    <t>Märjamaa vald</t>
  </si>
  <si>
    <t>Narva linn</t>
  </si>
  <si>
    <t>Narva-Jõesuu linn</t>
  </si>
  <si>
    <t>Nissi vald</t>
  </si>
  <si>
    <t>Noarootsi vald</t>
  </si>
  <si>
    <t>Nõo vald</t>
  </si>
  <si>
    <t>Nõva vald</t>
  </si>
  <si>
    <t>Orava vald</t>
  </si>
  <si>
    <t>Orissaare vald</t>
  </si>
  <si>
    <t>Oru vald</t>
  </si>
  <si>
    <t>Otepää vald</t>
  </si>
  <si>
    <t>Padise vald</t>
  </si>
  <si>
    <t>Paide linn</t>
  </si>
  <si>
    <t>Paide vald</t>
  </si>
  <si>
    <t>Paikuse vald</t>
  </si>
  <si>
    <t>Paistu vald</t>
  </si>
  <si>
    <t>Pajusi vald</t>
  </si>
  <si>
    <t>Pala vald</t>
  </si>
  <si>
    <t>Palamuse vald</t>
  </si>
  <si>
    <t>Paldiski linn</t>
  </si>
  <si>
    <t>Palupera vald</t>
  </si>
  <si>
    <t>Peipsiääre vald</t>
  </si>
  <si>
    <t>Pihtla vald</t>
  </si>
  <si>
    <t>Piirissaare vald</t>
  </si>
  <si>
    <t>Puhja vald</t>
  </si>
  <si>
    <t>Puka vald</t>
  </si>
  <si>
    <t>Puurmani vald</t>
  </si>
  <si>
    <t>Põdrala vald</t>
  </si>
  <si>
    <t>Põltsamaa linn</t>
  </si>
  <si>
    <t>Põltsamaa vald</t>
  </si>
  <si>
    <t>Põlva linn</t>
  </si>
  <si>
    <t>Põlva vald</t>
  </si>
  <si>
    <t>Pärnu linn</t>
  </si>
  <si>
    <t>Pärsti vald</t>
  </si>
  <si>
    <t>Pöide vald</t>
  </si>
  <si>
    <t>Pühalepa vald</t>
  </si>
  <si>
    <t>Püssi linn</t>
  </si>
  <si>
    <t>Raasiku vald</t>
  </si>
  <si>
    <t>Rae vald</t>
  </si>
  <si>
    <t>Raikküla vald</t>
  </si>
  <si>
    <t>Rakke vald</t>
  </si>
  <si>
    <t>Rakvere linn</t>
  </si>
  <si>
    <t>Rakvere vald</t>
  </si>
  <si>
    <t>Rannu vald</t>
  </si>
  <si>
    <t>Rapla vald</t>
  </si>
  <si>
    <t>Ridala vald</t>
  </si>
  <si>
    <t>Risti vald</t>
  </si>
  <si>
    <t>Roosna-Alliku vald</t>
  </si>
  <si>
    <t>Ruhnu vald</t>
  </si>
  <si>
    <t>Rõngu vald</t>
  </si>
  <si>
    <t>Rõuge vald</t>
  </si>
  <si>
    <t>Rägavere vald</t>
  </si>
  <si>
    <t>Räpina vald</t>
  </si>
  <si>
    <t>Saarde vald</t>
  </si>
  <si>
    <t>Saare vald</t>
  </si>
  <si>
    <t>Saarepeedi vald</t>
  </si>
  <si>
    <t>Saku vald</t>
  </si>
  <si>
    <t>Salme vald</t>
  </si>
  <si>
    <t>Sangaste vald</t>
  </si>
  <si>
    <t>Saue linn</t>
  </si>
  <si>
    <t>Saue vald</t>
  </si>
  <si>
    <t>Sauga vald</t>
  </si>
  <si>
    <t>Sillamäe linn</t>
  </si>
  <si>
    <t>Sindi linn</t>
  </si>
  <si>
    <t>Sonda vald</t>
  </si>
  <si>
    <t>Surju vald</t>
  </si>
  <si>
    <t>Suure-Jaani vald</t>
  </si>
  <si>
    <t>Sõmerpalu vald</t>
  </si>
  <si>
    <t>Sõmeru vald</t>
  </si>
  <si>
    <t>Tabivere vald</t>
  </si>
  <si>
    <t>Taebla vald</t>
  </si>
  <si>
    <t>Taheva vald</t>
  </si>
  <si>
    <t>Tahkuranna vald</t>
  </si>
  <si>
    <t>TALLINN</t>
  </si>
  <si>
    <t>Tamsalu vald</t>
  </si>
  <si>
    <t>Tapa vald</t>
  </si>
  <si>
    <t>Tartu linn</t>
  </si>
  <si>
    <t>Tartu vald</t>
  </si>
  <si>
    <t>Tarvastu vald</t>
  </si>
  <si>
    <t>Toila vald</t>
  </si>
  <si>
    <t>Tootsi alev</t>
  </si>
  <si>
    <t>Torgu vald</t>
  </si>
  <si>
    <t>Tori vald</t>
  </si>
  <si>
    <t>Torma vald</t>
  </si>
  <si>
    <t>Tudulinna vald</t>
  </si>
  <si>
    <t>Tõlliste vald</t>
  </si>
  <si>
    <t>Tõrva linn</t>
  </si>
  <si>
    <t>Tõstamaa vald</t>
  </si>
  <si>
    <t>Tähtvere vald</t>
  </si>
  <si>
    <t>Türi vald</t>
  </si>
  <si>
    <t>Urvaste vald</t>
  </si>
  <si>
    <t>Vaivara vald</t>
  </si>
  <si>
    <t>Valga linn</t>
  </si>
  <si>
    <t>Valgjärve vald</t>
  </si>
  <si>
    <t>Valjala vald</t>
  </si>
  <si>
    <t>Vara vald</t>
  </si>
  <si>
    <t>Varbla vald</t>
  </si>
  <si>
    <t>Varstu vald</t>
  </si>
  <si>
    <t>Vasalemma vald</t>
  </si>
  <si>
    <t>Vastse-Kuuste vald</t>
  </si>
  <si>
    <t>Vastseliina vald</t>
  </si>
  <si>
    <t>Veriora vald</t>
  </si>
  <si>
    <t>Vigala vald</t>
  </si>
  <si>
    <t>Vihula vald</t>
  </si>
  <si>
    <t>Viimsi vald</t>
  </si>
  <si>
    <t>Viiratsi vald</t>
  </si>
  <si>
    <t>Viljandi linn</t>
  </si>
  <si>
    <t>Vinni vald</t>
  </si>
  <si>
    <t>Viru-Nigula vald</t>
  </si>
  <si>
    <t>Vormsi vald</t>
  </si>
  <si>
    <t>Võhma linn</t>
  </si>
  <si>
    <t>Võnnu vald</t>
  </si>
  <si>
    <t>Võru linn</t>
  </si>
  <si>
    <t>Võru vald</t>
  </si>
  <si>
    <t>Väike-Maarja vald</t>
  </si>
  <si>
    <t>Vändra alev</t>
  </si>
  <si>
    <t>Vändra vald</t>
  </si>
  <si>
    <t>Värska vald</t>
  </si>
  <si>
    <t>Väätsa vald</t>
  </si>
  <si>
    <t>Õru vald</t>
  </si>
  <si>
    <t>Ülenurme vald</t>
  </si>
  <si>
    <t>Põhitegevuse tulude muutus</t>
  </si>
  <si>
    <t>Põhitegevuse kulude muutus</t>
  </si>
  <si>
    <t>Muud näitajad</t>
  </si>
  <si>
    <t>Põhitegevustulem (omafinantseerimisvõimekus)</t>
  </si>
  <si>
    <t>Põhitegevuse kulud</t>
  </si>
  <si>
    <t>Osaluste soetus</t>
  </si>
  <si>
    <t>Võetud laenud</t>
  </si>
  <si>
    <t>Laenude tagasimaksed</t>
  </si>
  <si>
    <t>Arvelduskrediit</t>
  </si>
  <si>
    <t>Finantseerimistegevus</t>
  </si>
  <si>
    <t>Muutus kassas ja hoiustes</t>
  </si>
  <si>
    <t>Negat tuletisinstr-d</t>
  </si>
  <si>
    <t>Täitmata kohustused</t>
  </si>
  <si>
    <t>Saadud ettemaksed</t>
  </si>
  <si>
    <t>Pikaajalised võlad</t>
  </si>
  <si>
    <t>Muud pikaajal võlad</t>
  </si>
  <si>
    <t>Sildfinantseerimine</t>
  </si>
  <si>
    <t>sh intressikulu</t>
  </si>
  <si>
    <t>ettevõtja tulumaks</t>
  </si>
  <si>
    <t>* Osaluste soetus</t>
  </si>
  <si>
    <t>sh intressikulud</t>
  </si>
  <si>
    <t xml:space="preserve">   sh laenukohustused</t>
  </si>
  <si>
    <t xml:space="preserve">   sh saadud ettemaksed</t>
  </si>
  <si>
    <t xml:space="preserve">   sh muud pikaajal võlad</t>
  </si>
  <si>
    <t xml:space="preserve">   sh raha ja pangakontod</t>
  </si>
  <si>
    <t xml:space="preserve">   sh osalused rahaturu- ja intressifondide aktsiates ja osakutes</t>
  </si>
  <si>
    <t xml:space="preserve">   sh võlakirjad</t>
  </si>
  <si>
    <t xml:space="preserve">   sh tähtajaks täitmata kohustused</t>
  </si>
  <si>
    <t>Muutus nõuetes ja muudes kohustustes</t>
  </si>
  <si>
    <t>* Sh sildfinantseerimine</t>
  </si>
  <si>
    <t xml:space="preserve">   sh pikaajalised võlad tarnijatele</t>
  </si>
  <si>
    <t>2007 KOV konsolideerimisgrupp</t>
  </si>
  <si>
    <t>2006 KOV konsolideerimisgrupp</t>
  </si>
  <si>
    <t>2005 KOV konsolideerimisgrupp</t>
  </si>
  <si>
    <t>4. aasta puudujäägi/ ülejäägi määr</t>
  </si>
  <si>
    <t>Finantsdistsipliini meetmed (KOV)</t>
  </si>
  <si>
    <t>2008 eelarve</t>
  </si>
  <si>
    <t>* Saadud toetused (mittesihtotstarbelised)</t>
  </si>
  <si>
    <t>2009 eelarve</t>
  </si>
  <si>
    <t>2010 eelarve</t>
  </si>
  <si>
    <t>2011 eelarve</t>
  </si>
  <si>
    <t>2012 eelarve</t>
  </si>
  <si>
    <t>2013 eelarve</t>
  </si>
  <si>
    <t>Haapsalu linna arengukavale 2009-2013</t>
  </si>
  <si>
    <t>Haapsalu linna arengukava eelarve strateegia 2009-2013</t>
  </si>
  <si>
    <t>Lisa 3</t>
  </si>
  <si>
    <t>Kasv %</t>
  </si>
  <si>
    <t xml:space="preserve">   sh tulumaks</t>
  </si>
  <si>
    <t xml:space="preserve">   sh maamaks</t>
  </si>
  <si>
    <t xml:space="preserve">   sh muud maksud</t>
  </si>
  <si>
    <t>Rahvastik ja brutotulu</t>
  </si>
  <si>
    <t>Rahvastikuga seotud näitajad</t>
  </si>
  <si>
    <t xml:space="preserve">Elanike arv </t>
  </si>
  <si>
    <t>Maksumaksjate arv</t>
  </si>
  <si>
    <t>Maksumaksjate osakaal elanikest</t>
  </si>
  <si>
    <t>Brutopalgaga seotud näitajad</t>
  </si>
  <si>
    <t xml:space="preserve">Arvestuslik FI tulumaksu </t>
  </si>
  <si>
    <t>Registreeritud elanike brutotulust KOV- le laekuv määr (tuh.kr)</t>
  </si>
  <si>
    <t>Haapsalus registreeritud elanike brutotulu kokku aastas(tuh. kr)</t>
  </si>
  <si>
    <t>Haapsalus registreeritud maksumaksja keskmine brutotulu kuus (tuh. krooni)</t>
  </si>
  <si>
    <t>Kinnitatud</t>
  </si>
  <si>
    <t>Haapsalu Linnavolikogu 31.10.2008.a määrusega nr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</si>
</sst>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"/>
    <numFmt numFmtId="173" formatCode="General_)"/>
    <numFmt numFmtId="174" formatCode="0.0%"/>
    <numFmt numFmtId="175" formatCode="#,##0.0"/>
    <numFmt numFmtId="176" formatCode="0.0"/>
    <numFmt numFmtId="177" formatCode="0.000"/>
    <numFmt numFmtId="178" formatCode="0.0000"/>
    <numFmt numFmtId="179" formatCode="#,##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12"/>
      <color indexed="8"/>
      <name val="Arial"/>
      <family val="2"/>
    </font>
    <font>
      <u val="single"/>
      <sz val="8"/>
      <color indexed="12"/>
      <name val="Arial"/>
      <family val="0"/>
    </font>
    <font>
      <i/>
      <sz val="9"/>
      <name val="Arial"/>
      <family val="2"/>
    </font>
    <font>
      <i/>
      <sz val="9"/>
      <name val="Tahoma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4" fillId="0" borderId="0" xfId="0" applyNumberFormat="1" applyFill="1" applyBorder="1" applyAlignment="1" applyProtection="1">
      <alignment/>
      <protection/>
    </xf>
    <xf numFmtId="0" fontId="4" fillId="0" borderId="0" xfId="0" applyNumberFormat="1" applyFill="1" applyBorder="1" applyAlignment="1" applyProtection="1">
      <alignment wrapText="1"/>
      <protection/>
    </xf>
    <xf numFmtId="0" fontId="4" fillId="0" borderId="1" xfId="0" applyNumberFormat="1" applyFill="1" applyBorder="1" applyAlignment="1" applyProtection="1">
      <alignment wrapText="1"/>
      <protection/>
    </xf>
    <xf numFmtId="1" fontId="7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173" fontId="0" fillId="2" borderId="1" xfId="0" applyNumberFormat="1" applyFont="1" applyFill="1" applyBorder="1" applyAlignment="1" applyProtection="1">
      <alignment horizontal="left"/>
      <protection/>
    </xf>
    <xf numFmtId="3" fontId="0" fillId="2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4" fontId="4" fillId="0" borderId="1" xfId="0" applyNumberForma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6" fillId="3" borderId="1" xfId="0" applyNumberFormat="1" applyFont="1" applyFill="1" applyBorder="1" applyAlignment="1" applyProtection="1">
      <alignment horizontal="center"/>
      <protection/>
    </xf>
    <xf numFmtId="0" fontId="6" fillId="4" borderId="1" xfId="0" applyNumberFormat="1" applyFont="1" applyFill="1" applyBorder="1" applyAlignment="1" applyProtection="1">
      <alignment horizontal="center"/>
      <protection/>
    </xf>
    <xf numFmtId="0" fontId="4" fillId="0" borderId="2" xfId="0" applyNumberFormat="1" applyFill="1" applyBorder="1" applyAlignment="1" applyProtection="1">
      <alignment wrapText="1"/>
      <protection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76" fontId="4" fillId="0" borderId="0" xfId="0" applyNumberForma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wrapText="1"/>
    </xf>
    <xf numFmtId="0" fontId="1" fillId="0" borderId="3" xfId="0" applyNumberFormat="1" applyFont="1" applyFill="1" applyBorder="1" applyAlignment="1" applyProtection="1">
      <alignment wrapText="1"/>
      <protection/>
    </xf>
    <xf numFmtId="0" fontId="1" fillId="5" borderId="1" xfId="0" applyNumberFormat="1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horizontal="center" wrapText="1"/>
      <protection/>
    </xf>
    <xf numFmtId="176" fontId="1" fillId="0" borderId="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1" fillId="5" borderId="1" xfId="0" applyNumberFormat="1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/>
      <protection/>
    </xf>
    <xf numFmtId="176" fontId="1" fillId="0" borderId="1" xfId="0" applyNumberFormat="1" applyFont="1" applyFill="1" applyBorder="1" applyAlignment="1" applyProtection="1">
      <alignment/>
      <protection/>
    </xf>
    <xf numFmtId="175" fontId="1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3" fontId="0" fillId="5" borderId="1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3" fontId="11" fillId="5" borderId="1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 wrapText="1"/>
      <protection/>
    </xf>
    <xf numFmtId="0" fontId="1" fillId="5" borderId="3" xfId="0" applyNumberFormat="1" applyFont="1" applyFill="1" applyBorder="1" applyAlignment="1" applyProtection="1">
      <alignment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1" fillId="5" borderId="1" xfId="0" applyNumberFormat="1" applyFont="1" applyFill="1" applyBorder="1" applyAlignment="1" applyProtection="1">
      <alignment horizontal="center"/>
      <protection/>
    </xf>
    <xf numFmtId="174" fontId="1" fillId="5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176" fontId="0" fillId="0" borderId="1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wrapText="1"/>
      <protection/>
    </xf>
    <xf numFmtId="3" fontId="2" fillId="5" borderId="1" xfId="0" applyNumberFormat="1" applyFont="1" applyFill="1" applyBorder="1" applyAlignment="1" applyProtection="1">
      <alignment/>
      <protection/>
    </xf>
    <xf numFmtId="9" fontId="1" fillId="5" borderId="1" xfId="0" applyNumberFormat="1" applyFont="1" applyFill="1" applyBorder="1" applyAlignment="1" applyProtection="1">
      <alignment/>
      <protection/>
    </xf>
    <xf numFmtId="9" fontId="1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/>
      <protection/>
    </xf>
    <xf numFmtId="2" fontId="0" fillId="5" borderId="1" xfId="0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/>
      <protection/>
    </xf>
    <xf numFmtId="0" fontId="0" fillId="5" borderId="1" xfId="0" applyNumberFormat="1" applyFont="1" applyFill="1" applyBorder="1" applyAlignment="1" applyProtection="1">
      <alignment horizontal="center"/>
      <protection/>
    </xf>
    <xf numFmtId="174" fontId="0" fillId="5" borderId="1" xfId="0" applyNumberFormat="1" applyFont="1" applyFill="1" applyBorder="1" applyAlignment="1" applyProtection="1">
      <alignment/>
      <protection/>
    </xf>
    <xf numFmtId="174" fontId="0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>
      <alignment/>
    </xf>
    <xf numFmtId="0" fontId="14" fillId="5" borderId="1" xfId="0" applyFont="1" applyFill="1" applyBorder="1" applyAlignment="1">
      <alignment/>
    </xf>
    <xf numFmtId="0" fontId="0" fillId="0" borderId="1" xfId="0" applyFont="1" applyBorder="1" applyAlignment="1">
      <alignment/>
    </xf>
    <xf numFmtId="3" fontId="14" fillId="5" borderId="1" xfId="0" applyNumberFormat="1" applyFont="1" applyFill="1" applyBorder="1" applyAlignment="1">
      <alignment/>
    </xf>
    <xf numFmtId="174" fontId="0" fillId="0" borderId="1" xfId="16" applyNumberFormat="1" applyFont="1" applyBorder="1" applyAlignment="1">
      <alignment/>
    </xf>
    <xf numFmtId="174" fontId="14" fillId="5" borderId="1" xfId="16" applyNumberFormat="1" applyFont="1" applyFill="1" applyBorder="1" applyAlignment="1">
      <alignment/>
    </xf>
    <xf numFmtId="174" fontId="0" fillId="0" borderId="1" xfId="16" applyNumberFormat="1" applyFont="1" applyBorder="1" applyAlignment="1">
      <alignment wrapText="1"/>
    </xf>
    <xf numFmtId="10" fontId="14" fillId="5" borderId="1" xfId="16" applyNumberFormat="1" applyFont="1" applyFill="1" applyBorder="1" applyAlignment="1">
      <alignment/>
    </xf>
    <xf numFmtId="3" fontId="14" fillId="5" borderId="1" xfId="16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179" fontId="14" fillId="5" borderId="1" xfId="0" applyNumberFormat="1" applyFont="1" applyFill="1" applyBorder="1" applyAlignment="1">
      <alignment/>
    </xf>
    <xf numFmtId="175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176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75" fontId="0" fillId="0" borderId="1" xfId="0" applyNumberFormat="1" applyFont="1" applyFill="1" applyBorder="1" applyAlignment="1" applyProtection="1">
      <alignment/>
      <protection/>
    </xf>
    <xf numFmtId="3" fontId="11" fillId="0" borderId="1" xfId="0" applyNumberFormat="1" applyFont="1" applyFill="1" applyBorder="1" applyAlignment="1" applyProtection="1">
      <alignment/>
      <protection/>
    </xf>
    <xf numFmtId="176" fontId="11" fillId="0" borderId="1" xfId="0" applyNumberFormat="1" applyFont="1" applyFill="1" applyBorder="1" applyAlignment="1" applyProtection="1">
      <alignment/>
      <protection/>
    </xf>
    <xf numFmtId="175" fontId="11" fillId="0" borderId="1" xfId="0" applyNumberFormat="1" applyFont="1" applyFill="1" applyBorder="1" applyAlignment="1" applyProtection="1">
      <alignment/>
      <protection/>
    </xf>
    <xf numFmtId="174" fontId="1" fillId="0" borderId="1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/>
    </xf>
    <xf numFmtId="176" fontId="2" fillId="0" borderId="1" xfId="0" applyNumberFormat="1" applyFont="1" applyFill="1" applyBorder="1" applyAlignment="1" applyProtection="1">
      <alignment/>
      <protection/>
    </xf>
    <xf numFmtId="0" fontId="14" fillId="0" borderId="1" xfId="0" applyFont="1" applyFill="1" applyBorder="1" applyAlignment="1">
      <alignment/>
    </xf>
    <xf numFmtId="175" fontId="14" fillId="0" borderId="1" xfId="0" applyNumberFormat="1" applyFont="1" applyFill="1" applyBorder="1" applyAlignment="1">
      <alignment/>
    </xf>
    <xf numFmtId="174" fontId="14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175" fontId="14" fillId="0" borderId="1" xfId="16" applyNumberFormat="1" applyFont="1" applyFill="1" applyBorder="1" applyAlignment="1">
      <alignment/>
    </xf>
    <xf numFmtId="174" fontId="14" fillId="0" borderId="1" xfId="16" applyNumberFormat="1" applyFont="1" applyFill="1" applyBorder="1" applyAlignment="1">
      <alignment/>
    </xf>
    <xf numFmtId="10" fontId="14" fillId="0" borderId="1" xfId="16" applyNumberFormat="1" applyFont="1" applyFill="1" applyBorder="1" applyAlignment="1">
      <alignment/>
    </xf>
    <xf numFmtId="3" fontId="14" fillId="0" borderId="1" xfId="16" applyNumberFormat="1" applyFont="1" applyFill="1" applyBorder="1" applyAlignment="1">
      <alignment/>
    </xf>
    <xf numFmtId="179" fontId="14" fillId="0" borderId="1" xfId="0" applyNumberFormat="1" applyFont="1" applyFill="1" applyBorder="1" applyAlignment="1">
      <alignment/>
    </xf>
    <xf numFmtId="176" fontId="1" fillId="5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3" borderId="4" xfId="0" applyNumberFormat="1" applyFont="1" applyFill="1" applyBorder="1" applyAlignment="1" applyProtection="1">
      <alignment horizontal="center"/>
      <protection/>
    </xf>
    <xf numFmtId="0" fontId="6" fillId="3" borderId="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6" fillId="0" borderId="8" xfId="0" applyNumberFormat="1" applyFont="1" applyFill="1" applyBorder="1" applyAlignment="1" applyProtection="1">
      <alignment/>
      <protection/>
    </xf>
    <xf numFmtId="0" fontId="6" fillId="0" borderId="7" xfId="0" applyNumberFormat="1" applyFont="1" applyFill="1" applyBorder="1" applyAlignment="1" applyProtection="1">
      <alignment wrapText="1"/>
      <protection/>
    </xf>
    <xf numFmtId="0" fontId="6" fillId="0" borderId="8" xfId="0" applyNumberFormat="1" applyFont="1" applyFill="1" applyBorder="1" applyAlignment="1" applyProtection="1">
      <alignment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ill="1" applyBorder="1" applyAlignment="1" applyProtection="1">
      <alignment wrapText="1"/>
      <protection/>
    </xf>
    <xf numFmtId="0" fontId="6" fillId="4" borderId="1" xfId="0" applyNumberFormat="1" applyFont="1" applyFill="1" applyBorder="1" applyAlignment="1" applyProtection="1">
      <alignment horizontal="center"/>
      <protection/>
    </xf>
    <xf numFmtId="0" fontId="6" fillId="3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 wrapText="1"/>
      <protection/>
    </xf>
    <xf numFmtId="0" fontId="6" fillId="0" borderId="1" xfId="0" applyNumberFormat="1" applyFont="1" applyFill="1" applyBorder="1" applyAlignment="1" applyProtection="1">
      <alignment wrapText="1"/>
      <protection/>
    </xf>
    <xf numFmtId="0" fontId="4" fillId="0" borderId="1" xfId="0" applyNumberFormat="1" applyFill="1" applyBorder="1" applyAlignment="1" applyProtection="1">
      <alignment/>
      <protection/>
    </xf>
    <xf numFmtId="0" fontId="4" fillId="0" borderId="8" xfId="0" applyNumberFormat="1" applyFill="1" applyBorder="1" applyAlignment="1" applyProtection="1">
      <alignment horizontal="center"/>
      <protection/>
    </xf>
  </cellXfs>
  <cellStyles count="3">
    <cellStyle name="Normal" xfId="0"/>
    <cellStyle name="Hyperlink" xfId="15"/>
    <cellStyle name="Percent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33"/>
  <sheetViews>
    <sheetView zoomScale="80" zoomScaleNormal="80" workbookViewId="0" topLeftCell="A1">
      <pane xSplit="1" ySplit="4" topLeftCell="EV18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N232" sqref="FN232"/>
    </sheetView>
  </sheetViews>
  <sheetFormatPr defaultColWidth="9.140625" defaultRowHeight="12.75"/>
  <cols>
    <col min="1" max="1" width="22.421875" style="8" bestFit="1" customWidth="1"/>
    <col min="2" max="2" width="13.57421875" style="0" bestFit="1" customWidth="1"/>
    <col min="31" max="31" width="11.00390625" style="0" customWidth="1"/>
    <col min="38" max="38" width="13.57421875" style="0" bestFit="1" customWidth="1"/>
    <col min="39" max="39" width="11.8515625" style="0" customWidth="1"/>
    <col min="40" max="40" width="12.00390625" style="0" bestFit="1" customWidth="1"/>
    <col min="41" max="41" width="11.28125" style="0" bestFit="1" customWidth="1"/>
    <col min="43" max="43" width="12.00390625" style="0" bestFit="1" customWidth="1"/>
    <col min="44" max="44" width="13.57421875" style="0" bestFit="1" customWidth="1"/>
    <col min="73" max="73" width="11.7109375" style="0" customWidth="1"/>
    <col min="86" max="86" width="13.57421875" style="0" bestFit="1" customWidth="1"/>
    <col min="128" max="128" width="13.57421875" style="0" bestFit="1" customWidth="1"/>
    <col min="138" max="139" width="12.7109375" style="0" bestFit="1" customWidth="1"/>
    <col min="140" max="140" width="9.8515625" style="0" bestFit="1" customWidth="1"/>
    <col min="141" max="142" width="11.57421875" style="0" bestFit="1" customWidth="1"/>
    <col min="144" max="144" width="14.421875" style="0" bestFit="1" customWidth="1"/>
    <col min="146" max="146" width="13.57421875" style="0" bestFit="1" customWidth="1"/>
    <col min="148" max="148" width="14.421875" style="0" bestFit="1" customWidth="1"/>
    <col min="149" max="149" width="12.7109375" style="0" bestFit="1" customWidth="1"/>
    <col min="153" max="153" width="13.57421875" style="0" bestFit="1" customWidth="1"/>
    <col min="158" max="158" width="13.57421875" style="0" bestFit="1" customWidth="1"/>
    <col min="160" max="160" width="14.421875" style="0" bestFit="1" customWidth="1"/>
    <col min="162" max="162" width="14.421875" style="0" bestFit="1" customWidth="1"/>
    <col min="170" max="170" width="13.8515625" style="0" customWidth="1"/>
    <col min="171" max="171" width="10.421875" style="0" customWidth="1"/>
  </cols>
  <sheetData>
    <row r="1" spans="1:171" ht="12.75" customHeight="1">
      <c r="A1"/>
      <c r="B1" s="112" t="s">
        <v>32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3" t="s">
        <v>33</v>
      </c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3"/>
      <c r="CB1" s="13"/>
      <c r="CC1" s="13"/>
      <c r="CD1" s="13"/>
      <c r="CE1" s="13"/>
      <c r="CF1" s="13"/>
      <c r="CG1" s="13"/>
      <c r="CH1" s="112" t="s">
        <v>34</v>
      </c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01" t="s">
        <v>35</v>
      </c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3"/>
      <c r="FI1" s="103"/>
      <c r="FJ1" s="103"/>
      <c r="FK1" s="103"/>
      <c r="FL1" s="103"/>
      <c r="FM1" s="103"/>
      <c r="FN1" s="114" t="s">
        <v>326</v>
      </c>
      <c r="FO1" s="114"/>
    </row>
    <row r="2" spans="1:171" ht="12.75" customHeight="1">
      <c r="A2"/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100" t="s">
        <v>0</v>
      </c>
      <c r="AB2" s="104"/>
      <c r="AC2" s="104"/>
      <c r="AD2" s="104"/>
      <c r="AE2" s="105"/>
      <c r="AF2" s="99" t="s">
        <v>1</v>
      </c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 t="s">
        <v>0</v>
      </c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100" t="s">
        <v>0</v>
      </c>
      <c r="BR2" s="104"/>
      <c r="BS2" s="104"/>
      <c r="BT2" s="104"/>
      <c r="BU2" s="105"/>
      <c r="BV2" s="99" t="s">
        <v>1</v>
      </c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 t="s">
        <v>0</v>
      </c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100" t="s">
        <v>0</v>
      </c>
      <c r="DH2" s="104"/>
      <c r="DI2" s="104"/>
      <c r="DJ2" s="104"/>
      <c r="DK2" s="105"/>
      <c r="DL2" s="99" t="s">
        <v>1</v>
      </c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 t="s">
        <v>0</v>
      </c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100" t="s">
        <v>0</v>
      </c>
      <c r="EX2" s="104"/>
      <c r="EY2" s="104"/>
      <c r="EZ2" s="104"/>
      <c r="FA2" s="105"/>
      <c r="FB2" s="99" t="s">
        <v>1</v>
      </c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100"/>
      <c r="FN2" s="114"/>
      <c r="FO2" s="114"/>
    </row>
    <row r="3" spans="1:171" ht="12.75" customHeight="1">
      <c r="A3"/>
      <c r="B3" s="99" t="s">
        <v>2</v>
      </c>
      <c r="C3" s="99"/>
      <c r="D3" s="99"/>
      <c r="E3" s="99"/>
      <c r="F3" s="99"/>
      <c r="G3" s="99" t="s">
        <v>3</v>
      </c>
      <c r="H3" s="99"/>
      <c r="I3" s="99"/>
      <c r="J3" s="99"/>
      <c r="K3" s="99" t="s">
        <v>4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6" t="s">
        <v>5</v>
      </c>
      <c r="AA3" s="100" t="s">
        <v>300</v>
      </c>
      <c r="AB3" s="104"/>
      <c r="AC3" s="104"/>
      <c r="AD3" s="105"/>
      <c r="AE3" s="108" t="s">
        <v>301</v>
      </c>
      <c r="AF3" s="99" t="s">
        <v>6</v>
      </c>
      <c r="AG3" s="99"/>
      <c r="AH3" s="99"/>
      <c r="AI3" s="99"/>
      <c r="AJ3" s="99"/>
      <c r="AK3" s="99"/>
      <c r="AL3" s="99"/>
      <c r="AM3" s="110" t="s">
        <v>307</v>
      </c>
      <c r="AN3" s="99" t="s">
        <v>7</v>
      </c>
      <c r="AO3" s="99"/>
      <c r="AP3" s="99"/>
      <c r="AQ3" s="99"/>
      <c r="AR3" s="99" t="s">
        <v>2</v>
      </c>
      <c r="AS3" s="99"/>
      <c r="AT3" s="99"/>
      <c r="AU3" s="99"/>
      <c r="AV3" s="99"/>
      <c r="AW3" s="99" t="s">
        <v>3</v>
      </c>
      <c r="AX3" s="99"/>
      <c r="AY3" s="99"/>
      <c r="AZ3" s="99"/>
      <c r="BA3" s="99" t="s">
        <v>4</v>
      </c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106" t="s">
        <v>5</v>
      </c>
      <c r="BQ3" s="100" t="s">
        <v>300</v>
      </c>
      <c r="BR3" s="104"/>
      <c r="BS3" s="104"/>
      <c r="BT3" s="105"/>
      <c r="BU3" s="108" t="s">
        <v>301</v>
      </c>
      <c r="BV3" s="99" t="s">
        <v>6</v>
      </c>
      <c r="BW3" s="99"/>
      <c r="BX3" s="99"/>
      <c r="BY3" s="99"/>
      <c r="BZ3" s="99"/>
      <c r="CA3" s="99"/>
      <c r="CB3" s="99"/>
      <c r="CC3" s="110" t="s">
        <v>307</v>
      </c>
      <c r="CD3" s="99" t="s">
        <v>7</v>
      </c>
      <c r="CE3" s="99"/>
      <c r="CF3" s="99"/>
      <c r="CG3" s="99"/>
      <c r="CH3" s="99" t="s">
        <v>2</v>
      </c>
      <c r="CI3" s="99"/>
      <c r="CJ3" s="99"/>
      <c r="CK3" s="99"/>
      <c r="CL3" s="99"/>
      <c r="CM3" s="99" t="s">
        <v>3</v>
      </c>
      <c r="CN3" s="99"/>
      <c r="CO3" s="99"/>
      <c r="CP3" s="99"/>
      <c r="CQ3" s="99" t="s">
        <v>4</v>
      </c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106" t="s">
        <v>5</v>
      </c>
      <c r="DG3" s="100" t="s">
        <v>300</v>
      </c>
      <c r="DH3" s="104"/>
      <c r="DI3" s="104"/>
      <c r="DJ3" s="105"/>
      <c r="DK3" s="108" t="s">
        <v>301</v>
      </c>
      <c r="DL3" s="99" t="s">
        <v>6</v>
      </c>
      <c r="DM3" s="99"/>
      <c r="DN3" s="99"/>
      <c r="DO3" s="99"/>
      <c r="DP3" s="99"/>
      <c r="DQ3" s="99"/>
      <c r="DR3" s="99"/>
      <c r="DS3" s="110" t="s">
        <v>307</v>
      </c>
      <c r="DT3" s="99" t="s">
        <v>7</v>
      </c>
      <c r="DU3" s="99"/>
      <c r="DV3" s="99"/>
      <c r="DW3" s="99"/>
      <c r="DX3" s="99" t="s">
        <v>2</v>
      </c>
      <c r="DY3" s="99"/>
      <c r="DZ3" s="99"/>
      <c r="EA3" s="99"/>
      <c r="EB3" s="99"/>
      <c r="EC3" s="99" t="s">
        <v>3</v>
      </c>
      <c r="ED3" s="99"/>
      <c r="EE3" s="99"/>
      <c r="EF3" s="99"/>
      <c r="EG3" s="99" t="s">
        <v>4</v>
      </c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106" t="s">
        <v>5</v>
      </c>
      <c r="EW3" s="100" t="s">
        <v>300</v>
      </c>
      <c r="EX3" s="104"/>
      <c r="EY3" s="104"/>
      <c r="EZ3" s="105"/>
      <c r="FA3" s="108" t="s">
        <v>301</v>
      </c>
      <c r="FB3" s="99" t="s">
        <v>6</v>
      </c>
      <c r="FC3" s="99"/>
      <c r="FD3" s="99"/>
      <c r="FE3" s="99"/>
      <c r="FF3" s="99"/>
      <c r="FG3" s="99"/>
      <c r="FH3" s="99"/>
      <c r="FI3" s="110" t="s">
        <v>307</v>
      </c>
      <c r="FJ3" s="99" t="s">
        <v>7</v>
      </c>
      <c r="FK3" s="99"/>
      <c r="FL3" s="99"/>
      <c r="FM3" s="100"/>
      <c r="FN3" s="115" t="s">
        <v>325</v>
      </c>
      <c r="FO3" s="115" t="s">
        <v>1</v>
      </c>
    </row>
    <row r="4" spans="1:171" ht="102">
      <c r="A4" s="9" t="s">
        <v>41</v>
      </c>
      <c r="B4" s="2" t="s">
        <v>8</v>
      </c>
      <c r="C4" s="2" t="s">
        <v>9</v>
      </c>
      <c r="D4" s="2" t="s">
        <v>11</v>
      </c>
      <c r="E4" s="2" t="s">
        <v>10</v>
      </c>
      <c r="F4" s="2" t="s">
        <v>12</v>
      </c>
      <c r="G4" s="2" t="s">
        <v>15</v>
      </c>
      <c r="H4" s="2" t="s">
        <v>13</v>
      </c>
      <c r="I4" s="2" t="s">
        <v>14</v>
      </c>
      <c r="J4" s="2" t="s">
        <v>12</v>
      </c>
      <c r="K4" s="2" t="s">
        <v>23</v>
      </c>
      <c r="L4" s="2" t="s">
        <v>22</v>
      </c>
      <c r="M4" s="2" t="s">
        <v>25</v>
      </c>
      <c r="N4" s="2" t="s">
        <v>17</v>
      </c>
      <c r="O4" s="2" t="s">
        <v>24</v>
      </c>
      <c r="P4" s="2" t="s">
        <v>296</v>
      </c>
      <c r="Q4" s="2" t="s">
        <v>21</v>
      </c>
      <c r="R4" s="2" t="s">
        <v>20</v>
      </c>
      <c r="S4" s="2" t="s">
        <v>19</v>
      </c>
      <c r="T4" s="2" t="s">
        <v>16</v>
      </c>
      <c r="U4" s="2" t="s">
        <v>26</v>
      </c>
      <c r="V4" s="2" t="s">
        <v>18</v>
      </c>
      <c r="W4" s="12" t="s">
        <v>308</v>
      </c>
      <c r="X4" s="12" t="s">
        <v>309</v>
      </c>
      <c r="Y4" s="2" t="s">
        <v>12</v>
      </c>
      <c r="Z4" s="107"/>
      <c r="AA4" s="2" t="s">
        <v>297</v>
      </c>
      <c r="AB4" s="2" t="s">
        <v>298</v>
      </c>
      <c r="AC4" s="2" t="s">
        <v>299</v>
      </c>
      <c r="AD4" s="12" t="s">
        <v>5</v>
      </c>
      <c r="AE4" s="109"/>
      <c r="AF4" s="2" t="s">
        <v>27</v>
      </c>
      <c r="AG4" s="2" t="s">
        <v>302</v>
      </c>
      <c r="AH4" s="2" t="s">
        <v>303</v>
      </c>
      <c r="AI4" s="2" t="s">
        <v>304</v>
      </c>
      <c r="AJ4" s="2" t="s">
        <v>305</v>
      </c>
      <c r="AK4" s="2" t="s">
        <v>306</v>
      </c>
      <c r="AL4" s="2" t="s">
        <v>12</v>
      </c>
      <c r="AM4" s="111"/>
      <c r="AN4" s="2" t="s">
        <v>29</v>
      </c>
      <c r="AO4" s="2" t="s">
        <v>28</v>
      </c>
      <c r="AP4" s="12" t="s">
        <v>30</v>
      </c>
      <c r="AQ4" s="2" t="s">
        <v>12</v>
      </c>
      <c r="AR4" s="2" t="s">
        <v>8</v>
      </c>
      <c r="AS4" s="2" t="s">
        <v>9</v>
      </c>
      <c r="AT4" s="2" t="s">
        <v>11</v>
      </c>
      <c r="AU4" s="2" t="s">
        <v>10</v>
      </c>
      <c r="AV4" s="2" t="s">
        <v>12</v>
      </c>
      <c r="AW4" s="2" t="s">
        <v>15</v>
      </c>
      <c r="AX4" s="2" t="s">
        <v>13</v>
      </c>
      <c r="AY4" s="2" t="s">
        <v>14</v>
      </c>
      <c r="AZ4" s="2" t="s">
        <v>12</v>
      </c>
      <c r="BA4" s="2" t="s">
        <v>23</v>
      </c>
      <c r="BB4" s="2" t="s">
        <v>22</v>
      </c>
      <c r="BC4" s="2" t="s">
        <v>25</v>
      </c>
      <c r="BD4" s="2" t="s">
        <v>17</v>
      </c>
      <c r="BE4" s="2" t="s">
        <v>24</v>
      </c>
      <c r="BF4" s="2" t="s">
        <v>296</v>
      </c>
      <c r="BG4" s="2" t="s">
        <v>21</v>
      </c>
      <c r="BH4" s="2" t="s">
        <v>20</v>
      </c>
      <c r="BI4" s="2" t="s">
        <v>19</v>
      </c>
      <c r="BJ4" s="2" t="s">
        <v>16</v>
      </c>
      <c r="BK4" s="2" t="s">
        <v>26</v>
      </c>
      <c r="BL4" s="2" t="s">
        <v>18</v>
      </c>
      <c r="BM4" s="12" t="s">
        <v>308</v>
      </c>
      <c r="BN4" s="12" t="s">
        <v>309</v>
      </c>
      <c r="BO4" s="2" t="s">
        <v>12</v>
      </c>
      <c r="BP4" s="107"/>
      <c r="BQ4" s="2" t="s">
        <v>297</v>
      </c>
      <c r="BR4" s="2" t="s">
        <v>298</v>
      </c>
      <c r="BS4" s="2" t="s">
        <v>299</v>
      </c>
      <c r="BT4" s="12" t="s">
        <v>5</v>
      </c>
      <c r="BU4" s="109"/>
      <c r="BV4" s="2" t="s">
        <v>27</v>
      </c>
      <c r="BW4" s="2" t="s">
        <v>302</v>
      </c>
      <c r="BX4" s="2" t="s">
        <v>303</v>
      </c>
      <c r="BY4" s="2" t="s">
        <v>304</v>
      </c>
      <c r="BZ4" s="2" t="s">
        <v>305</v>
      </c>
      <c r="CA4" s="2" t="s">
        <v>306</v>
      </c>
      <c r="CB4" s="2" t="s">
        <v>12</v>
      </c>
      <c r="CC4" s="111"/>
      <c r="CD4" s="2" t="s">
        <v>29</v>
      </c>
      <c r="CE4" s="2" t="s">
        <v>28</v>
      </c>
      <c r="CF4" s="12" t="s">
        <v>30</v>
      </c>
      <c r="CG4" s="2" t="s">
        <v>12</v>
      </c>
      <c r="CH4" s="2" t="s">
        <v>8</v>
      </c>
      <c r="CI4" s="2" t="s">
        <v>9</v>
      </c>
      <c r="CJ4" s="2" t="s">
        <v>11</v>
      </c>
      <c r="CK4" s="2" t="s">
        <v>10</v>
      </c>
      <c r="CL4" s="2" t="s">
        <v>12</v>
      </c>
      <c r="CM4" s="2" t="s">
        <v>15</v>
      </c>
      <c r="CN4" s="2" t="s">
        <v>13</v>
      </c>
      <c r="CO4" s="2" t="s">
        <v>14</v>
      </c>
      <c r="CP4" s="2" t="s">
        <v>12</v>
      </c>
      <c r="CQ4" s="2" t="s">
        <v>23</v>
      </c>
      <c r="CR4" s="2" t="s">
        <v>22</v>
      </c>
      <c r="CS4" s="2" t="s">
        <v>25</v>
      </c>
      <c r="CT4" s="2" t="s">
        <v>17</v>
      </c>
      <c r="CU4" s="2" t="s">
        <v>24</v>
      </c>
      <c r="CV4" s="2" t="s">
        <v>296</v>
      </c>
      <c r="CW4" s="2" t="s">
        <v>21</v>
      </c>
      <c r="CX4" s="2" t="s">
        <v>20</v>
      </c>
      <c r="CY4" s="2" t="s">
        <v>19</v>
      </c>
      <c r="CZ4" s="2" t="s">
        <v>16</v>
      </c>
      <c r="DA4" s="2" t="s">
        <v>26</v>
      </c>
      <c r="DB4" s="2" t="s">
        <v>18</v>
      </c>
      <c r="DC4" s="12" t="s">
        <v>308</v>
      </c>
      <c r="DD4" s="12" t="s">
        <v>309</v>
      </c>
      <c r="DE4" s="2" t="s">
        <v>12</v>
      </c>
      <c r="DF4" s="107"/>
      <c r="DG4" s="2" t="s">
        <v>297</v>
      </c>
      <c r="DH4" s="2" t="s">
        <v>298</v>
      </c>
      <c r="DI4" s="2" t="s">
        <v>299</v>
      </c>
      <c r="DJ4" s="12" t="s">
        <v>5</v>
      </c>
      <c r="DK4" s="109"/>
      <c r="DL4" s="2" t="s">
        <v>27</v>
      </c>
      <c r="DM4" s="2" t="s">
        <v>302</v>
      </c>
      <c r="DN4" s="2" t="s">
        <v>303</v>
      </c>
      <c r="DO4" s="2" t="s">
        <v>304</v>
      </c>
      <c r="DP4" s="2" t="s">
        <v>305</v>
      </c>
      <c r="DQ4" s="2" t="s">
        <v>306</v>
      </c>
      <c r="DR4" s="2" t="s">
        <v>12</v>
      </c>
      <c r="DS4" s="111"/>
      <c r="DT4" s="2" t="s">
        <v>29</v>
      </c>
      <c r="DU4" s="2" t="s">
        <v>28</v>
      </c>
      <c r="DV4" s="12" t="s">
        <v>30</v>
      </c>
      <c r="DW4" s="2" t="s">
        <v>12</v>
      </c>
      <c r="DX4" s="2" t="s">
        <v>8</v>
      </c>
      <c r="DY4" s="2" t="s">
        <v>9</v>
      </c>
      <c r="DZ4" s="2" t="s">
        <v>11</v>
      </c>
      <c r="EA4" s="2" t="s">
        <v>10</v>
      </c>
      <c r="EB4" s="2" t="s">
        <v>12</v>
      </c>
      <c r="EC4" s="2" t="s">
        <v>15</v>
      </c>
      <c r="ED4" s="2" t="s">
        <v>13</v>
      </c>
      <c r="EE4" s="2" t="s">
        <v>14</v>
      </c>
      <c r="EF4" s="2" t="s">
        <v>12</v>
      </c>
      <c r="EG4" s="2" t="s">
        <v>23</v>
      </c>
      <c r="EH4" s="2" t="s">
        <v>22</v>
      </c>
      <c r="EI4" s="2" t="s">
        <v>25</v>
      </c>
      <c r="EJ4" s="2" t="s">
        <v>17</v>
      </c>
      <c r="EK4" s="2" t="s">
        <v>24</v>
      </c>
      <c r="EL4" s="2" t="s">
        <v>296</v>
      </c>
      <c r="EM4" s="2" t="s">
        <v>21</v>
      </c>
      <c r="EN4" s="2" t="s">
        <v>20</v>
      </c>
      <c r="EO4" s="2" t="s">
        <v>19</v>
      </c>
      <c r="EP4" s="2" t="s">
        <v>16</v>
      </c>
      <c r="EQ4" s="2" t="s">
        <v>26</v>
      </c>
      <c r="ER4" s="2" t="s">
        <v>18</v>
      </c>
      <c r="ES4" s="12" t="s">
        <v>308</v>
      </c>
      <c r="ET4" s="12" t="s">
        <v>309</v>
      </c>
      <c r="EU4" s="2" t="s">
        <v>12</v>
      </c>
      <c r="EV4" s="107"/>
      <c r="EW4" s="2" t="s">
        <v>297</v>
      </c>
      <c r="EX4" s="2" t="s">
        <v>298</v>
      </c>
      <c r="EY4" s="2" t="s">
        <v>299</v>
      </c>
      <c r="EZ4" s="12" t="s">
        <v>5</v>
      </c>
      <c r="FA4" s="109"/>
      <c r="FB4" s="2" t="s">
        <v>27</v>
      </c>
      <c r="FC4" s="2" t="s">
        <v>302</v>
      </c>
      <c r="FD4" s="2" t="s">
        <v>303</v>
      </c>
      <c r="FE4" s="2" t="s">
        <v>304</v>
      </c>
      <c r="FF4" s="2" t="s">
        <v>305</v>
      </c>
      <c r="FG4" s="2" t="s">
        <v>306</v>
      </c>
      <c r="FH4" s="2" t="s">
        <v>12</v>
      </c>
      <c r="FI4" s="111"/>
      <c r="FJ4" s="2" t="s">
        <v>29</v>
      </c>
      <c r="FK4" s="2" t="s">
        <v>28</v>
      </c>
      <c r="FL4" s="12" t="s">
        <v>30</v>
      </c>
      <c r="FM4" s="15" t="s">
        <v>12</v>
      </c>
      <c r="FN4" s="116"/>
      <c r="FO4" s="116"/>
    </row>
    <row r="5" spans="1:171" ht="12.75">
      <c r="A5" s="3" t="s">
        <v>64</v>
      </c>
      <c r="B5" s="4">
        <v>2080460.02</v>
      </c>
      <c r="C5" s="4">
        <v>8453817.59</v>
      </c>
      <c r="D5" s="4">
        <v>12074734.08</v>
      </c>
      <c r="E5" s="4">
        <v>26071.6</v>
      </c>
      <c r="F5" s="4">
        <v>22635083.29</v>
      </c>
      <c r="G5" s="4">
        <v>18745163.52</v>
      </c>
      <c r="H5" s="4">
        <v>1927212.49</v>
      </c>
      <c r="I5" s="4">
        <v>1052576.17</v>
      </c>
      <c r="J5" s="4">
        <v>21724952.18</v>
      </c>
      <c r="K5" s="4">
        <v>-1265660.34</v>
      </c>
      <c r="L5" s="4">
        <v>49830</v>
      </c>
      <c r="M5" s="4">
        <v>703962.8</v>
      </c>
      <c r="N5" s="4">
        <v>-50000</v>
      </c>
      <c r="O5" s="4">
        <v>0</v>
      </c>
      <c r="P5" s="4">
        <v>0</v>
      </c>
      <c r="Q5" s="4">
        <v>0</v>
      </c>
      <c r="R5" s="4">
        <v>0</v>
      </c>
      <c r="S5" s="4">
        <v>22000</v>
      </c>
      <c r="T5" s="4">
        <v>0</v>
      </c>
      <c r="U5" s="4">
        <v>0</v>
      </c>
      <c r="V5" s="4">
        <v>-205087.23</v>
      </c>
      <c r="W5" s="4">
        <v>-146747.65</v>
      </c>
      <c r="X5" s="4">
        <v>0</v>
      </c>
      <c r="Y5" s="4">
        <v>-744954.77</v>
      </c>
      <c r="Z5" s="4">
        <v>165176.34</v>
      </c>
      <c r="AA5" s="4">
        <v>1100000</v>
      </c>
      <c r="AB5" s="4">
        <v>-1446288.84</v>
      </c>
      <c r="AC5" s="4">
        <v>0</v>
      </c>
      <c r="AD5" s="4">
        <v>-346288.84</v>
      </c>
      <c r="AE5" s="4">
        <v>229829.91</v>
      </c>
      <c r="AF5" s="4">
        <v>3515000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3515000</v>
      </c>
      <c r="AM5" s="4">
        <v>0</v>
      </c>
      <c r="AN5" s="4">
        <v>400663.44</v>
      </c>
      <c r="AO5" s="4">
        <v>0</v>
      </c>
      <c r="AP5" s="4">
        <v>0</v>
      </c>
      <c r="AQ5" s="4">
        <v>400663.44</v>
      </c>
      <c r="AR5" s="4">
        <v>2617543.89</v>
      </c>
      <c r="AS5" s="4">
        <v>9585365.1</v>
      </c>
      <c r="AT5" s="4">
        <v>13248118.71</v>
      </c>
      <c r="AU5" s="4">
        <v>84866.23</v>
      </c>
      <c r="AV5" s="4">
        <v>25535893.93</v>
      </c>
      <c r="AW5" s="4">
        <v>20246188.65</v>
      </c>
      <c r="AX5" s="4">
        <v>2194019.81</v>
      </c>
      <c r="AY5" s="4">
        <v>2017829.35</v>
      </c>
      <c r="AZ5" s="4">
        <v>24458037.81</v>
      </c>
      <c r="BA5" s="4">
        <v>-6258980.92</v>
      </c>
      <c r="BB5" s="4">
        <v>45000</v>
      </c>
      <c r="BC5" s="4">
        <v>3099000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-255503.44</v>
      </c>
      <c r="BM5" s="4">
        <v>-84124.23</v>
      </c>
      <c r="BN5" s="4">
        <v>0</v>
      </c>
      <c r="BO5" s="4">
        <v>-3370484.36</v>
      </c>
      <c r="BP5" s="4">
        <v>-2292628.24</v>
      </c>
      <c r="BQ5" s="4">
        <v>4015240.12</v>
      </c>
      <c r="BR5" s="4">
        <v>-1317200</v>
      </c>
      <c r="BS5" s="4">
        <v>0</v>
      </c>
      <c r="BT5" s="4">
        <v>2698040.12</v>
      </c>
      <c r="BU5" s="4">
        <v>1111059.16</v>
      </c>
      <c r="BV5" s="4">
        <v>6213040.12</v>
      </c>
      <c r="BW5" s="4">
        <v>0</v>
      </c>
      <c r="BX5" s="4">
        <v>0</v>
      </c>
      <c r="BY5" s="4">
        <v>0</v>
      </c>
      <c r="BZ5" s="4">
        <v>0</v>
      </c>
      <c r="CA5" s="4">
        <v>0</v>
      </c>
      <c r="CB5" s="4">
        <v>6213040.12</v>
      </c>
      <c r="CC5" s="4">
        <v>0</v>
      </c>
      <c r="CD5" s="4">
        <v>1511722.6</v>
      </c>
      <c r="CE5" s="4">
        <v>0</v>
      </c>
      <c r="CF5" s="4">
        <v>0</v>
      </c>
      <c r="CG5" s="4">
        <v>1511722.6</v>
      </c>
      <c r="CH5" s="4">
        <v>3345699.42</v>
      </c>
      <c r="CI5" s="4">
        <v>11508142.2</v>
      </c>
      <c r="CJ5" s="4">
        <v>14034435.91</v>
      </c>
      <c r="CK5" s="4">
        <v>106887.73</v>
      </c>
      <c r="CL5" s="4">
        <v>28995165.26</v>
      </c>
      <c r="CM5" s="4">
        <v>23956321.08</v>
      </c>
      <c r="CN5" s="4">
        <v>2783625.83</v>
      </c>
      <c r="CO5" s="4">
        <v>1720629.47</v>
      </c>
      <c r="CP5" s="4">
        <v>28460576.38</v>
      </c>
      <c r="CQ5" s="4">
        <v>-3295945.55</v>
      </c>
      <c r="CR5" s="4">
        <v>40000</v>
      </c>
      <c r="CS5" s="4">
        <v>2149900</v>
      </c>
      <c r="CT5" s="4">
        <v>-125913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-356972.83</v>
      </c>
      <c r="DC5" s="4">
        <v>-218679.96</v>
      </c>
      <c r="DD5" s="4">
        <v>0</v>
      </c>
      <c r="DE5" s="4">
        <v>-1588931.38</v>
      </c>
      <c r="DF5" s="4">
        <v>-1054342.5</v>
      </c>
      <c r="DG5" s="4">
        <v>3025201.94</v>
      </c>
      <c r="DH5" s="4">
        <v>-1585332.8</v>
      </c>
      <c r="DI5" s="4">
        <v>0</v>
      </c>
      <c r="DJ5" s="4">
        <v>1439869.14</v>
      </c>
      <c r="DK5" s="4">
        <v>-264907.9</v>
      </c>
      <c r="DL5" s="4">
        <v>7652909.26</v>
      </c>
      <c r="DM5" s="4">
        <v>0</v>
      </c>
      <c r="DN5" s="4">
        <v>0</v>
      </c>
      <c r="DO5" s="4">
        <v>0</v>
      </c>
      <c r="DP5" s="4">
        <v>0</v>
      </c>
      <c r="DQ5" s="4">
        <v>0</v>
      </c>
      <c r="DR5" s="4">
        <v>7652909.26</v>
      </c>
      <c r="DS5" s="4">
        <v>0</v>
      </c>
      <c r="DT5" s="4">
        <v>1246814.7</v>
      </c>
      <c r="DU5" s="4">
        <v>0</v>
      </c>
      <c r="DV5" s="4">
        <v>0</v>
      </c>
      <c r="DW5" s="4">
        <v>1246814.7</v>
      </c>
      <c r="DX5" s="4">
        <v>3834515.71</v>
      </c>
      <c r="DY5" s="4">
        <v>14480609.06</v>
      </c>
      <c r="DZ5" s="4">
        <v>16463017.04</v>
      </c>
      <c r="EA5" s="4">
        <v>101179.74</v>
      </c>
      <c r="EB5" s="4">
        <v>34879321.55</v>
      </c>
      <c r="EC5" s="4">
        <v>27764590.38</v>
      </c>
      <c r="ED5" s="4">
        <v>2436634.95</v>
      </c>
      <c r="EE5" s="4">
        <v>2809152.39</v>
      </c>
      <c r="EF5" s="4">
        <v>33010377.72</v>
      </c>
      <c r="EG5" s="4">
        <v>-8968759.22</v>
      </c>
      <c r="EH5" s="4">
        <v>720000</v>
      </c>
      <c r="EI5" s="4">
        <v>4000957.83</v>
      </c>
      <c r="EJ5" s="4">
        <v>0</v>
      </c>
      <c r="EK5" s="4">
        <v>0</v>
      </c>
      <c r="EL5" s="4">
        <v>0</v>
      </c>
      <c r="EM5" s="4">
        <v>0</v>
      </c>
      <c r="EN5" s="4">
        <v>0</v>
      </c>
      <c r="EO5" s="4">
        <v>0</v>
      </c>
      <c r="EP5" s="4">
        <v>0</v>
      </c>
      <c r="EQ5" s="4">
        <v>0</v>
      </c>
      <c r="ER5" s="4">
        <v>-152551.05</v>
      </c>
      <c r="ES5" s="4">
        <v>-367030.79</v>
      </c>
      <c r="ET5" s="4">
        <v>0</v>
      </c>
      <c r="EU5" s="4">
        <v>-4400352.44</v>
      </c>
      <c r="EV5" s="4">
        <v>-2531408.61</v>
      </c>
      <c r="EW5" s="4">
        <v>5250000</v>
      </c>
      <c r="EX5" s="4">
        <v>-2178753.96</v>
      </c>
      <c r="EY5" s="4">
        <v>0</v>
      </c>
      <c r="EZ5" s="4">
        <v>3071246.04</v>
      </c>
      <c r="FA5" s="4">
        <v>-166852.88</v>
      </c>
      <c r="FB5" s="4">
        <v>10726224.08</v>
      </c>
      <c r="FC5" s="4">
        <v>0</v>
      </c>
      <c r="FD5" s="4">
        <v>0</v>
      </c>
      <c r="FE5" s="4">
        <v>334.06</v>
      </c>
      <c r="FF5" s="4">
        <v>0</v>
      </c>
      <c r="FG5" s="4">
        <v>0</v>
      </c>
      <c r="FH5" s="4">
        <v>10726558.14</v>
      </c>
      <c r="FI5" s="4">
        <v>0</v>
      </c>
      <c r="FJ5" s="4">
        <v>1079961.82</v>
      </c>
      <c r="FK5" s="4">
        <v>0</v>
      </c>
      <c r="FL5" s="4">
        <v>0</v>
      </c>
      <c r="FM5" s="16">
        <v>1079961.82</v>
      </c>
      <c r="FN5" s="11">
        <f>(Z5+BP5+DF5+EV5)/EB5</f>
        <v>-0.1637991439085202</v>
      </c>
      <c r="FO5" s="11">
        <f>IF((FH5-FM5)/EB5&lt;0,0,(FH5-FM5)/EB5)</f>
        <v>0.276570641036451</v>
      </c>
    </row>
    <row r="6" spans="1:171" ht="12.75">
      <c r="A6" s="3" t="s">
        <v>65</v>
      </c>
      <c r="B6" s="4">
        <v>515671.32</v>
      </c>
      <c r="C6" s="4">
        <v>4323158.25</v>
      </c>
      <c r="D6" s="4">
        <v>2631860.27</v>
      </c>
      <c r="E6" s="4">
        <v>22340.58</v>
      </c>
      <c r="F6" s="4">
        <v>7493030.42</v>
      </c>
      <c r="G6" s="4">
        <v>7001714.77</v>
      </c>
      <c r="H6" s="4">
        <v>189969.58</v>
      </c>
      <c r="I6" s="4">
        <v>445394.24</v>
      </c>
      <c r="J6" s="4">
        <v>7637078.59</v>
      </c>
      <c r="K6" s="4">
        <v>-942328.2</v>
      </c>
      <c r="L6" s="4">
        <v>0</v>
      </c>
      <c r="M6" s="4">
        <v>806274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3000</v>
      </c>
      <c r="T6" s="4">
        <v>0</v>
      </c>
      <c r="U6" s="4">
        <v>0</v>
      </c>
      <c r="V6" s="4">
        <v>-24821.91</v>
      </c>
      <c r="W6" s="4">
        <v>-26184.27</v>
      </c>
      <c r="X6" s="4">
        <v>0</v>
      </c>
      <c r="Y6" s="4">
        <v>-157876.11</v>
      </c>
      <c r="Z6" s="4">
        <v>-301924.28</v>
      </c>
      <c r="AA6" s="4">
        <v>322</v>
      </c>
      <c r="AB6" s="4">
        <v>-192986.97</v>
      </c>
      <c r="AC6" s="4">
        <v>0</v>
      </c>
      <c r="AD6" s="4">
        <v>-192664.97</v>
      </c>
      <c r="AE6" s="4">
        <v>-274113.03</v>
      </c>
      <c r="AF6" s="4">
        <v>353922.67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353922.67</v>
      </c>
      <c r="AM6" s="4">
        <v>0</v>
      </c>
      <c r="AN6" s="4">
        <v>828668.1</v>
      </c>
      <c r="AO6" s="4">
        <v>0</v>
      </c>
      <c r="AP6" s="4">
        <v>0</v>
      </c>
      <c r="AQ6" s="4">
        <v>828668.1</v>
      </c>
      <c r="AR6" s="4">
        <v>432751.93</v>
      </c>
      <c r="AS6" s="4">
        <v>5300659.93</v>
      </c>
      <c r="AT6" s="4">
        <v>2438083.96</v>
      </c>
      <c r="AU6" s="4">
        <v>35774.03</v>
      </c>
      <c r="AV6" s="4">
        <v>8207269.85</v>
      </c>
      <c r="AW6" s="4">
        <v>7362709.13</v>
      </c>
      <c r="AX6" s="4">
        <v>206982.38</v>
      </c>
      <c r="AY6" s="4">
        <v>363453.23</v>
      </c>
      <c r="AZ6" s="4">
        <v>7933144.74</v>
      </c>
      <c r="BA6" s="4">
        <v>-728948.02</v>
      </c>
      <c r="BB6" s="4">
        <v>0</v>
      </c>
      <c r="BC6" s="4">
        <v>422246.88</v>
      </c>
      <c r="BD6" s="4">
        <v>-16600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-6534.68</v>
      </c>
      <c r="BM6" s="4">
        <v>-7744.86</v>
      </c>
      <c r="BN6" s="4">
        <v>0</v>
      </c>
      <c r="BO6" s="4">
        <v>-329835.82</v>
      </c>
      <c r="BP6" s="4">
        <v>-55710.71</v>
      </c>
      <c r="BQ6" s="4">
        <v>0</v>
      </c>
      <c r="BR6" s="4">
        <v>-190733.34</v>
      </c>
      <c r="BS6" s="4">
        <v>0</v>
      </c>
      <c r="BT6" s="4">
        <v>-190733.34</v>
      </c>
      <c r="BU6" s="4">
        <v>-178248.68</v>
      </c>
      <c r="BV6" s="4">
        <v>163189.33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163189.33</v>
      </c>
      <c r="CC6" s="4">
        <v>0</v>
      </c>
      <c r="CD6" s="4">
        <v>650419.42</v>
      </c>
      <c r="CE6" s="4">
        <v>0</v>
      </c>
      <c r="CF6" s="4">
        <v>0</v>
      </c>
      <c r="CG6" s="4">
        <v>650419.42</v>
      </c>
      <c r="CH6" s="4">
        <v>483586.5</v>
      </c>
      <c r="CI6" s="4">
        <v>6546653.91</v>
      </c>
      <c r="CJ6" s="4">
        <v>2088466.97</v>
      </c>
      <c r="CK6" s="4">
        <v>47513.81</v>
      </c>
      <c r="CL6" s="4">
        <v>9166221.19</v>
      </c>
      <c r="CM6" s="4">
        <v>7744143.66</v>
      </c>
      <c r="CN6" s="4">
        <v>237053.28</v>
      </c>
      <c r="CO6" s="4">
        <v>348475.35</v>
      </c>
      <c r="CP6" s="4">
        <v>8329672.29</v>
      </c>
      <c r="CQ6" s="4">
        <v>-418338.99</v>
      </c>
      <c r="CR6" s="4">
        <v>0</v>
      </c>
      <c r="CS6" s="4">
        <v>984000</v>
      </c>
      <c r="CT6" s="4">
        <v>-2000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-749.38</v>
      </c>
      <c r="DC6" s="4">
        <v>-2891.07</v>
      </c>
      <c r="DD6" s="4">
        <v>0</v>
      </c>
      <c r="DE6" s="4">
        <v>562911.63</v>
      </c>
      <c r="DF6" s="4">
        <v>1399460.53</v>
      </c>
      <c r="DG6" s="4">
        <v>0</v>
      </c>
      <c r="DH6" s="4">
        <v>-163189.33</v>
      </c>
      <c r="DI6" s="4">
        <v>0</v>
      </c>
      <c r="DJ6" s="4">
        <v>-163189.33</v>
      </c>
      <c r="DK6" s="4">
        <v>905712.86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1556132.28</v>
      </c>
      <c r="DU6" s="4">
        <v>0</v>
      </c>
      <c r="DV6" s="4">
        <v>0</v>
      </c>
      <c r="DW6" s="4">
        <v>1556132.28</v>
      </c>
      <c r="DX6" s="4">
        <v>708899.32</v>
      </c>
      <c r="DY6" s="4">
        <v>7375653.7</v>
      </c>
      <c r="DZ6" s="4">
        <v>2835706.33</v>
      </c>
      <c r="EA6" s="4">
        <v>75140.03</v>
      </c>
      <c r="EB6" s="4">
        <v>10995399.38</v>
      </c>
      <c r="EC6" s="4">
        <v>10018956.51</v>
      </c>
      <c r="ED6" s="4">
        <v>275003.76</v>
      </c>
      <c r="EE6" s="4">
        <v>819706.16</v>
      </c>
      <c r="EF6" s="4">
        <v>11113666.43</v>
      </c>
      <c r="EG6" s="4">
        <v>-1153276.44</v>
      </c>
      <c r="EH6" s="4">
        <v>0</v>
      </c>
      <c r="EI6" s="4">
        <v>1171799.9</v>
      </c>
      <c r="EJ6" s="4">
        <v>0</v>
      </c>
      <c r="EK6" s="4">
        <v>0</v>
      </c>
      <c r="EL6" s="4">
        <v>0</v>
      </c>
      <c r="EM6" s="4">
        <v>0</v>
      </c>
      <c r="EN6" s="4">
        <v>0</v>
      </c>
      <c r="EO6" s="4">
        <v>0</v>
      </c>
      <c r="EP6" s="4">
        <v>0</v>
      </c>
      <c r="EQ6" s="4">
        <v>0</v>
      </c>
      <c r="ER6" s="4">
        <v>30.41</v>
      </c>
      <c r="ES6" s="4">
        <v>0</v>
      </c>
      <c r="ET6" s="4">
        <v>0</v>
      </c>
      <c r="EU6" s="4">
        <v>18553.87</v>
      </c>
      <c r="EV6" s="4">
        <v>-99713.18</v>
      </c>
      <c r="EW6" s="4">
        <v>0</v>
      </c>
      <c r="EX6" s="4">
        <v>0</v>
      </c>
      <c r="EY6" s="4">
        <v>0</v>
      </c>
      <c r="EZ6" s="4">
        <v>0</v>
      </c>
      <c r="FA6" s="4">
        <v>-188283.58</v>
      </c>
      <c r="FB6" s="4">
        <v>0</v>
      </c>
      <c r="FC6" s="4">
        <v>0</v>
      </c>
      <c r="FD6" s="4">
        <v>0</v>
      </c>
      <c r="FE6" s="4">
        <v>0</v>
      </c>
      <c r="FF6" s="4">
        <v>0</v>
      </c>
      <c r="FG6" s="4">
        <v>0</v>
      </c>
      <c r="FH6" s="4">
        <v>0</v>
      </c>
      <c r="FI6" s="4">
        <v>0</v>
      </c>
      <c r="FJ6" s="4">
        <v>1367848.7</v>
      </c>
      <c r="FK6" s="4">
        <v>0</v>
      </c>
      <c r="FL6" s="4">
        <v>0</v>
      </c>
      <c r="FM6" s="16">
        <v>1367848.7</v>
      </c>
      <c r="FN6" s="11">
        <f aca="true" t="shared" si="0" ref="FN6:FN69">(Z6+BP6+DF6+EV6)/EB6</f>
        <v>0.08568241383879592</v>
      </c>
      <c r="FO6" s="11">
        <f aca="true" t="shared" si="1" ref="FO6:FO69">IF((FH6-FM6)/EB6&lt;0,0,(FH6-FM6)/EB6)</f>
        <v>0</v>
      </c>
    </row>
    <row r="7" spans="1:171" ht="12.75">
      <c r="A7" s="3" t="s">
        <v>66</v>
      </c>
      <c r="B7" s="4">
        <v>1037820.95</v>
      </c>
      <c r="C7" s="4">
        <v>3305299.62</v>
      </c>
      <c r="D7" s="4">
        <v>5682499.5</v>
      </c>
      <c r="E7" s="4">
        <v>18856.07</v>
      </c>
      <c r="F7" s="4">
        <v>10044476.14</v>
      </c>
      <c r="G7" s="4">
        <v>8199845.95</v>
      </c>
      <c r="H7" s="4">
        <v>509371.07</v>
      </c>
      <c r="I7" s="4">
        <v>1453645.76</v>
      </c>
      <c r="J7" s="4">
        <v>10162862.78</v>
      </c>
      <c r="K7" s="4">
        <v>-6600159.43</v>
      </c>
      <c r="L7" s="4">
        <v>163510.95</v>
      </c>
      <c r="M7" s="4">
        <v>3331945</v>
      </c>
      <c r="N7" s="4">
        <v>0</v>
      </c>
      <c r="O7" s="4">
        <v>0</v>
      </c>
      <c r="P7" s="4">
        <v>0</v>
      </c>
      <c r="Q7" s="4">
        <v>0</v>
      </c>
      <c r="R7" s="4">
        <v>-1300</v>
      </c>
      <c r="S7" s="4">
        <v>0</v>
      </c>
      <c r="T7" s="4">
        <v>0</v>
      </c>
      <c r="U7" s="4">
        <v>0</v>
      </c>
      <c r="V7" s="4">
        <v>-11199.89</v>
      </c>
      <c r="W7" s="4">
        <v>-1518.85</v>
      </c>
      <c r="X7" s="4">
        <v>0</v>
      </c>
      <c r="Y7" s="4">
        <v>-3117203.37</v>
      </c>
      <c r="Z7" s="4">
        <v>-3235590.01</v>
      </c>
      <c r="AA7" s="4">
        <v>1000000</v>
      </c>
      <c r="AB7" s="4">
        <v>-572662.31</v>
      </c>
      <c r="AC7" s="4">
        <v>-81450.29</v>
      </c>
      <c r="AD7" s="4">
        <v>345887.4</v>
      </c>
      <c r="AE7" s="4">
        <v>-60479.61</v>
      </c>
      <c r="AF7" s="4">
        <v>1938600</v>
      </c>
      <c r="AG7" s="4">
        <v>0</v>
      </c>
      <c r="AH7" s="4">
        <v>19352.5</v>
      </c>
      <c r="AI7" s="4">
        <v>0</v>
      </c>
      <c r="AJ7" s="4">
        <v>0</v>
      </c>
      <c r="AK7" s="4">
        <v>0</v>
      </c>
      <c r="AL7" s="4">
        <v>1957952.5</v>
      </c>
      <c r="AM7" s="4">
        <v>0</v>
      </c>
      <c r="AN7" s="4">
        <v>113043.44</v>
      </c>
      <c r="AO7" s="4">
        <v>0</v>
      </c>
      <c r="AP7" s="4">
        <v>0</v>
      </c>
      <c r="AQ7" s="4">
        <v>113043.44</v>
      </c>
      <c r="AR7" s="4">
        <v>1075370.5</v>
      </c>
      <c r="AS7" s="4">
        <v>4055986.49</v>
      </c>
      <c r="AT7" s="4">
        <v>6429092.75</v>
      </c>
      <c r="AU7" s="4">
        <v>36449.85</v>
      </c>
      <c r="AV7" s="4">
        <v>11596899.59</v>
      </c>
      <c r="AW7" s="4">
        <v>9496253.02</v>
      </c>
      <c r="AX7" s="4">
        <v>900013.25</v>
      </c>
      <c r="AY7" s="4">
        <v>1521583.26</v>
      </c>
      <c r="AZ7" s="4">
        <v>11917849.53</v>
      </c>
      <c r="BA7" s="4">
        <v>-6589694.55</v>
      </c>
      <c r="BB7" s="4">
        <v>500000</v>
      </c>
      <c r="BC7" s="4">
        <v>3249578.4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-169940.24</v>
      </c>
      <c r="BM7" s="4">
        <v>-106894.48</v>
      </c>
      <c r="BN7" s="4">
        <v>0</v>
      </c>
      <c r="BO7" s="4">
        <v>-3010056.39</v>
      </c>
      <c r="BP7" s="4">
        <v>-3331006.33</v>
      </c>
      <c r="BQ7" s="4">
        <v>2700000</v>
      </c>
      <c r="BR7" s="4">
        <v>-468000</v>
      </c>
      <c r="BS7" s="4">
        <v>0</v>
      </c>
      <c r="BT7" s="4">
        <v>2232000</v>
      </c>
      <c r="BU7" s="4">
        <v>638478.67</v>
      </c>
      <c r="BV7" s="4">
        <v>4170600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4170600</v>
      </c>
      <c r="CC7" s="4">
        <v>0</v>
      </c>
      <c r="CD7" s="4">
        <v>751522.11</v>
      </c>
      <c r="CE7" s="4">
        <v>0</v>
      </c>
      <c r="CF7" s="4">
        <v>0</v>
      </c>
      <c r="CG7" s="4">
        <v>751522.11</v>
      </c>
      <c r="CH7" s="4">
        <v>1356127.64</v>
      </c>
      <c r="CI7" s="4">
        <v>4991503.35</v>
      </c>
      <c r="CJ7" s="4">
        <v>6963383.2</v>
      </c>
      <c r="CK7" s="4">
        <v>46224.63</v>
      </c>
      <c r="CL7" s="4">
        <v>13357238.82</v>
      </c>
      <c r="CM7" s="4">
        <v>10126647.49</v>
      </c>
      <c r="CN7" s="4">
        <v>969233.46</v>
      </c>
      <c r="CO7" s="4">
        <v>420255.64</v>
      </c>
      <c r="CP7" s="4">
        <v>11516136.59</v>
      </c>
      <c r="CQ7" s="4">
        <v>-311536.8</v>
      </c>
      <c r="CR7" s="4">
        <v>205000</v>
      </c>
      <c r="CS7" s="4">
        <v>3299000</v>
      </c>
      <c r="CT7" s="4">
        <v>0</v>
      </c>
      <c r="CU7" s="4">
        <v>0</v>
      </c>
      <c r="CV7" s="4">
        <v>0</v>
      </c>
      <c r="CW7" s="4">
        <v>0</v>
      </c>
      <c r="CX7" s="4">
        <v>-201156</v>
      </c>
      <c r="CY7" s="4">
        <v>0</v>
      </c>
      <c r="CZ7" s="4">
        <v>0</v>
      </c>
      <c r="DA7" s="4">
        <v>0</v>
      </c>
      <c r="DB7" s="4">
        <v>-50094.17</v>
      </c>
      <c r="DC7" s="4">
        <v>-112000</v>
      </c>
      <c r="DD7" s="4">
        <v>0</v>
      </c>
      <c r="DE7" s="4">
        <v>2941213.03</v>
      </c>
      <c r="DF7" s="4">
        <v>4782315.26</v>
      </c>
      <c r="DG7" s="4">
        <v>0</v>
      </c>
      <c r="DH7" s="4">
        <v>-468000</v>
      </c>
      <c r="DI7" s="4">
        <v>0</v>
      </c>
      <c r="DJ7" s="4">
        <v>-468000</v>
      </c>
      <c r="DK7" s="4">
        <v>393766.89</v>
      </c>
      <c r="DL7" s="4">
        <v>3702600</v>
      </c>
      <c r="DM7" s="4">
        <v>0</v>
      </c>
      <c r="DN7" s="4">
        <v>0</v>
      </c>
      <c r="DO7" s="4">
        <v>0</v>
      </c>
      <c r="DP7" s="4">
        <v>0</v>
      </c>
      <c r="DQ7" s="4">
        <v>0</v>
      </c>
      <c r="DR7" s="4">
        <v>3702600</v>
      </c>
      <c r="DS7" s="4">
        <v>0</v>
      </c>
      <c r="DT7" s="4">
        <v>1145289</v>
      </c>
      <c r="DU7" s="4">
        <v>0</v>
      </c>
      <c r="DV7" s="4">
        <v>0</v>
      </c>
      <c r="DW7" s="4">
        <v>1145289</v>
      </c>
      <c r="DX7" s="5">
        <v>1449628.33</v>
      </c>
      <c r="DY7" s="5">
        <v>6491090.13</v>
      </c>
      <c r="DZ7" s="5">
        <v>8020408</v>
      </c>
      <c r="EA7" s="5">
        <v>67127.09</v>
      </c>
      <c r="EB7" s="5">
        <v>16028253.55</v>
      </c>
      <c r="EC7" s="5">
        <v>12336589.24</v>
      </c>
      <c r="ED7" s="5">
        <v>935975.13</v>
      </c>
      <c r="EE7" s="5">
        <v>750466.12</v>
      </c>
      <c r="EF7" s="5">
        <v>14023030.49</v>
      </c>
      <c r="EG7" s="5">
        <v>-1024812.4</v>
      </c>
      <c r="EH7" s="5">
        <v>0</v>
      </c>
      <c r="EI7" s="5">
        <v>1783381</v>
      </c>
      <c r="EJ7" s="5">
        <v>0</v>
      </c>
      <c r="EK7" s="5">
        <v>0</v>
      </c>
      <c r="EL7" s="5">
        <v>0</v>
      </c>
      <c r="EM7" s="5">
        <v>0</v>
      </c>
      <c r="EN7" s="5">
        <v>-1376000</v>
      </c>
      <c r="EO7" s="5">
        <v>0</v>
      </c>
      <c r="EP7" s="5">
        <v>0</v>
      </c>
      <c r="EQ7" s="5">
        <v>0</v>
      </c>
      <c r="ER7" s="5">
        <v>-163297.09</v>
      </c>
      <c r="ES7" s="5">
        <v>-168494.6</v>
      </c>
      <c r="ET7" s="5">
        <v>0</v>
      </c>
      <c r="EU7" s="5">
        <v>-780728.49</v>
      </c>
      <c r="EV7" s="5">
        <v>1224494.57</v>
      </c>
      <c r="EW7" s="5">
        <v>0</v>
      </c>
      <c r="EX7" s="5">
        <v>-468000</v>
      </c>
      <c r="EY7" s="5">
        <v>0</v>
      </c>
      <c r="EZ7" s="5">
        <v>-468000</v>
      </c>
      <c r="FA7" s="5">
        <v>850223.1</v>
      </c>
      <c r="FB7" s="5">
        <v>3234600</v>
      </c>
      <c r="FC7" s="5">
        <v>0</v>
      </c>
      <c r="FD7" s="5">
        <v>0</v>
      </c>
      <c r="FE7" s="5">
        <v>0</v>
      </c>
      <c r="FF7" s="5">
        <v>0</v>
      </c>
      <c r="FG7" s="5">
        <v>0</v>
      </c>
      <c r="FH7" s="5">
        <v>3234600</v>
      </c>
      <c r="FI7" s="5">
        <v>0</v>
      </c>
      <c r="FJ7" s="5">
        <v>1995512.1</v>
      </c>
      <c r="FK7" s="5">
        <v>0</v>
      </c>
      <c r="FL7" s="5">
        <v>0</v>
      </c>
      <c r="FM7" s="17">
        <v>1995512.1</v>
      </c>
      <c r="FN7" s="11">
        <f t="shared" si="0"/>
        <v>-0.03492498469990824</v>
      </c>
      <c r="FO7" s="11">
        <f t="shared" si="1"/>
        <v>0.07730648233974312</v>
      </c>
    </row>
    <row r="8" spans="1:171" ht="12.75">
      <c r="A8" s="3" t="s">
        <v>67</v>
      </c>
      <c r="B8" s="4">
        <v>160625.91</v>
      </c>
      <c r="C8" s="4">
        <v>1703411.5</v>
      </c>
      <c r="D8" s="4">
        <v>1058880</v>
      </c>
      <c r="E8" s="4">
        <v>8309.56</v>
      </c>
      <c r="F8" s="4">
        <v>2931226.97</v>
      </c>
      <c r="G8" s="4">
        <v>2126015.15</v>
      </c>
      <c r="H8" s="4">
        <v>295139.8</v>
      </c>
      <c r="I8" s="4">
        <v>306211.91</v>
      </c>
      <c r="J8" s="4">
        <v>2727366.86</v>
      </c>
      <c r="K8" s="4">
        <v>-700482.55</v>
      </c>
      <c r="L8" s="4">
        <v>815000</v>
      </c>
      <c r="M8" s="4">
        <v>20000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134517.45</v>
      </c>
      <c r="Z8" s="4">
        <v>338377.56</v>
      </c>
      <c r="AA8" s="4">
        <v>0</v>
      </c>
      <c r="AB8" s="4">
        <v>0</v>
      </c>
      <c r="AC8" s="4">
        <v>0</v>
      </c>
      <c r="AD8" s="4">
        <v>0</v>
      </c>
      <c r="AE8" s="4">
        <v>449135.14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736491.01</v>
      </c>
      <c r="AO8" s="4">
        <v>0</v>
      </c>
      <c r="AP8" s="4">
        <v>0</v>
      </c>
      <c r="AQ8" s="4">
        <v>736491.01</v>
      </c>
      <c r="AR8" s="4">
        <v>451331.7</v>
      </c>
      <c r="AS8" s="4">
        <v>1814231.43</v>
      </c>
      <c r="AT8" s="4">
        <v>919721.59</v>
      </c>
      <c r="AU8" s="4">
        <v>23443.55</v>
      </c>
      <c r="AV8" s="4">
        <v>3208728.27</v>
      </c>
      <c r="AW8" s="4">
        <v>2792791.06</v>
      </c>
      <c r="AX8" s="4">
        <v>514678.47</v>
      </c>
      <c r="AY8" s="4">
        <v>127960.79</v>
      </c>
      <c r="AZ8" s="4">
        <v>3435430.32</v>
      </c>
      <c r="BA8" s="4">
        <v>-32109</v>
      </c>
      <c r="BB8" s="4">
        <v>0</v>
      </c>
      <c r="BC8" s="4">
        <v>169945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1720.09</v>
      </c>
      <c r="BM8" s="4">
        <v>0</v>
      </c>
      <c r="BN8" s="4">
        <v>0</v>
      </c>
      <c r="BO8" s="4">
        <v>139556.09</v>
      </c>
      <c r="BP8" s="4">
        <v>-87145.96</v>
      </c>
      <c r="BQ8" s="4">
        <v>0</v>
      </c>
      <c r="BR8" s="4">
        <v>0</v>
      </c>
      <c r="BS8" s="4">
        <v>0</v>
      </c>
      <c r="BT8" s="4">
        <v>0</v>
      </c>
      <c r="BU8" s="4">
        <v>-194160.48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542330.53</v>
      </c>
      <c r="CE8" s="4">
        <v>0</v>
      </c>
      <c r="CF8" s="4">
        <v>0</v>
      </c>
      <c r="CG8" s="4">
        <v>542330.53</v>
      </c>
      <c r="CH8" s="4">
        <v>201262.15</v>
      </c>
      <c r="CI8" s="4">
        <v>2979557.44</v>
      </c>
      <c r="CJ8" s="4">
        <v>1453941</v>
      </c>
      <c r="CK8" s="4">
        <v>25568.65</v>
      </c>
      <c r="CL8" s="4">
        <v>4660329.24</v>
      </c>
      <c r="CM8" s="4">
        <v>3161220.42</v>
      </c>
      <c r="CN8" s="4">
        <v>537745.89</v>
      </c>
      <c r="CO8" s="4">
        <v>162046.32</v>
      </c>
      <c r="CP8" s="4">
        <v>3861012.63</v>
      </c>
      <c r="CQ8" s="4">
        <v>0</v>
      </c>
      <c r="CR8" s="4">
        <v>0</v>
      </c>
      <c r="CS8" s="4">
        <v>63000</v>
      </c>
      <c r="CT8" s="4">
        <v>-25426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1837.01</v>
      </c>
      <c r="DC8" s="4">
        <v>0</v>
      </c>
      <c r="DD8" s="4">
        <v>0</v>
      </c>
      <c r="DE8" s="4">
        <v>39411.01</v>
      </c>
      <c r="DF8" s="4">
        <v>838727.62</v>
      </c>
      <c r="DG8" s="4">
        <v>0</v>
      </c>
      <c r="DH8" s="4">
        <v>0</v>
      </c>
      <c r="DI8" s="4">
        <v>0</v>
      </c>
      <c r="DJ8" s="4">
        <v>0</v>
      </c>
      <c r="DK8" s="4">
        <v>694224.62</v>
      </c>
      <c r="DL8" s="4">
        <v>0</v>
      </c>
      <c r="DM8" s="4">
        <v>0</v>
      </c>
      <c r="DN8" s="4">
        <v>0</v>
      </c>
      <c r="DO8" s="4">
        <v>0</v>
      </c>
      <c r="DP8" s="4">
        <v>0</v>
      </c>
      <c r="DQ8" s="4">
        <v>0</v>
      </c>
      <c r="DR8" s="4">
        <v>0</v>
      </c>
      <c r="DS8" s="4">
        <v>0</v>
      </c>
      <c r="DT8" s="4">
        <v>1236555.15</v>
      </c>
      <c r="DU8" s="4">
        <v>0</v>
      </c>
      <c r="DV8" s="4">
        <v>0</v>
      </c>
      <c r="DW8" s="4">
        <v>1236555.15</v>
      </c>
      <c r="DX8" s="5">
        <v>232270.81</v>
      </c>
      <c r="DY8" s="5">
        <v>3405586.82</v>
      </c>
      <c r="DZ8" s="5">
        <v>1607277.77</v>
      </c>
      <c r="EA8" s="5">
        <v>23710.58</v>
      </c>
      <c r="EB8" s="5">
        <v>5268845.98</v>
      </c>
      <c r="EC8" s="5">
        <v>4149953.74</v>
      </c>
      <c r="ED8" s="5">
        <v>611810.04</v>
      </c>
      <c r="EE8" s="5">
        <v>375970.68</v>
      </c>
      <c r="EF8" s="5">
        <v>5137734.46</v>
      </c>
      <c r="EG8" s="5">
        <v>0</v>
      </c>
      <c r="EH8" s="5">
        <v>0</v>
      </c>
      <c r="EI8" s="5">
        <v>94000</v>
      </c>
      <c r="EJ8" s="5">
        <v>0</v>
      </c>
      <c r="EK8" s="5">
        <v>0</v>
      </c>
      <c r="EL8" s="5">
        <v>0</v>
      </c>
      <c r="EM8" s="5">
        <v>0</v>
      </c>
      <c r="EN8" s="5">
        <v>0</v>
      </c>
      <c r="EO8" s="5">
        <v>0</v>
      </c>
      <c r="EP8" s="5">
        <v>0</v>
      </c>
      <c r="EQ8" s="5">
        <v>0</v>
      </c>
      <c r="ER8" s="5">
        <v>2772</v>
      </c>
      <c r="ES8" s="5">
        <v>-61.83</v>
      </c>
      <c r="ET8" s="5">
        <v>0</v>
      </c>
      <c r="EU8" s="5">
        <v>96772</v>
      </c>
      <c r="EV8" s="5">
        <v>227883.52</v>
      </c>
      <c r="EW8" s="5">
        <v>0</v>
      </c>
      <c r="EX8" s="5">
        <v>0</v>
      </c>
      <c r="EY8" s="5">
        <v>0</v>
      </c>
      <c r="EZ8" s="5">
        <v>0</v>
      </c>
      <c r="FA8" s="5">
        <v>238933.56</v>
      </c>
      <c r="FB8" s="5">
        <v>0</v>
      </c>
      <c r="FC8" s="5">
        <v>0</v>
      </c>
      <c r="FD8" s="5">
        <v>0</v>
      </c>
      <c r="FE8" s="5">
        <v>0</v>
      </c>
      <c r="FF8" s="5">
        <v>0</v>
      </c>
      <c r="FG8" s="5">
        <v>0</v>
      </c>
      <c r="FH8" s="5">
        <v>0</v>
      </c>
      <c r="FI8" s="5">
        <v>0</v>
      </c>
      <c r="FJ8" s="5">
        <v>1475488.71</v>
      </c>
      <c r="FK8" s="5">
        <v>0</v>
      </c>
      <c r="FL8" s="5">
        <v>0</v>
      </c>
      <c r="FM8" s="5">
        <v>1475488.71</v>
      </c>
      <c r="FN8" s="11">
        <f t="shared" si="0"/>
        <v>0.25011980707016224</v>
      </c>
      <c r="FO8" s="11">
        <f t="shared" si="1"/>
        <v>0</v>
      </c>
    </row>
    <row r="9" spans="1:171" ht="12.75">
      <c r="A9" s="3" t="s">
        <v>68</v>
      </c>
      <c r="B9" s="4">
        <v>2489491.51</v>
      </c>
      <c r="C9" s="4">
        <v>3870649.64</v>
      </c>
      <c r="D9" s="4">
        <v>8492219.36</v>
      </c>
      <c r="E9" s="4">
        <v>33064.86</v>
      </c>
      <c r="F9" s="4">
        <v>14885425.37</v>
      </c>
      <c r="G9" s="4">
        <v>13477792.3</v>
      </c>
      <c r="H9" s="4">
        <v>408892.8</v>
      </c>
      <c r="I9" s="4">
        <v>650406.58</v>
      </c>
      <c r="J9" s="4">
        <v>14537091.68</v>
      </c>
      <c r="K9" s="4">
        <v>-889824.6</v>
      </c>
      <c r="L9" s="4">
        <v>36700</v>
      </c>
      <c r="M9" s="4">
        <v>723396.75</v>
      </c>
      <c r="N9" s="4">
        <v>-25000</v>
      </c>
      <c r="O9" s="4">
        <v>0</v>
      </c>
      <c r="P9" s="4">
        <v>0</v>
      </c>
      <c r="Q9" s="4">
        <v>0</v>
      </c>
      <c r="R9" s="4">
        <v>-13783</v>
      </c>
      <c r="S9" s="4">
        <v>0</v>
      </c>
      <c r="T9" s="4">
        <v>0</v>
      </c>
      <c r="U9" s="4">
        <v>0</v>
      </c>
      <c r="V9" s="4">
        <v>-97862.58</v>
      </c>
      <c r="W9" s="4">
        <v>-103105.35</v>
      </c>
      <c r="X9" s="4">
        <v>0</v>
      </c>
      <c r="Y9" s="4">
        <v>-266373.43</v>
      </c>
      <c r="Z9" s="4">
        <v>81960.26</v>
      </c>
      <c r="AA9" s="4">
        <v>0</v>
      </c>
      <c r="AB9" s="4">
        <v>-409688.7</v>
      </c>
      <c r="AC9" s="4">
        <v>0</v>
      </c>
      <c r="AD9" s="4">
        <v>-409688.7</v>
      </c>
      <c r="AE9" s="4">
        <v>371249.49</v>
      </c>
      <c r="AF9" s="4">
        <v>1876482.06</v>
      </c>
      <c r="AG9" s="4">
        <v>0</v>
      </c>
      <c r="AH9" s="4">
        <v>167889.49</v>
      </c>
      <c r="AI9" s="4">
        <v>0</v>
      </c>
      <c r="AJ9" s="4">
        <v>0</v>
      </c>
      <c r="AK9" s="4">
        <v>381349.6</v>
      </c>
      <c r="AL9" s="4">
        <v>2425721.15</v>
      </c>
      <c r="AM9" s="4">
        <v>0</v>
      </c>
      <c r="AN9" s="4">
        <v>2618264.93</v>
      </c>
      <c r="AO9" s="4">
        <v>0</v>
      </c>
      <c r="AP9" s="4">
        <v>0</v>
      </c>
      <c r="AQ9" s="4">
        <v>2618264.93</v>
      </c>
      <c r="AR9" s="4">
        <v>2261385.48</v>
      </c>
      <c r="AS9" s="4">
        <v>4436590.27</v>
      </c>
      <c r="AT9" s="4">
        <v>10015493.39</v>
      </c>
      <c r="AU9" s="4">
        <v>48457.29</v>
      </c>
      <c r="AV9" s="4">
        <v>16761926.43</v>
      </c>
      <c r="AW9" s="4">
        <v>14552761.16</v>
      </c>
      <c r="AX9" s="4">
        <v>1011685.56</v>
      </c>
      <c r="AY9" s="4">
        <v>1770372.29</v>
      </c>
      <c r="AZ9" s="4">
        <v>17334819.01</v>
      </c>
      <c r="BA9" s="4">
        <v>-8111426.45</v>
      </c>
      <c r="BB9" s="4">
        <v>2271502</v>
      </c>
      <c r="BC9" s="4">
        <v>6224838.22</v>
      </c>
      <c r="BD9" s="4">
        <v>0</v>
      </c>
      <c r="BE9" s="4">
        <v>0</v>
      </c>
      <c r="BF9" s="4">
        <v>0</v>
      </c>
      <c r="BG9" s="4">
        <v>0</v>
      </c>
      <c r="BH9" s="4">
        <v>-306000</v>
      </c>
      <c r="BI9" s="4">
        <v>0</v>
      </c>
      <c r="BJ9" s="4">
        <v>0</v>
      </c>
      <c r="BK9" s="4">
        <v>0</v>
      </c>
      <c r="BL9" s="4">
        <v>-85536.51</v>
      </c>
      <c r="BM9" s="4">
        <v>-78459.02</v>
      </c>
      <c r="BN9" s="4">
        <v>0</v>
      </c>
      <c r="BO9" s="4">
        <v>-6622.74</v>
      </c>
      <c r="BP9" s="4">
        <v>-579515.32</v>
      </c>
      <c r="BQ9" s="4">
        <v>1000000.02</v>
      </c>
      <c r="BR9" s="4">
        <v>-426402.72</v>
      </c>
      <c r="BS9" s="4">
        <v>0</v>
      </c>
      <c r="BT9" s="4">
        <v>573597.3</v>
      </c>
      <c r="BU9" s="4">
        <v>-838421</v>
      </c>
      <c r="BV9" s="4">
        <v>2450079.36</v>
      </c>
      <c r="BW9" s="4">
        <v>0</v>
      </c>
      <c r="BX9" s="4">
        <v>142889.49</v>
      </c>
      <c r="BY9" s="4">
        <v>0</v>
      </c>
      <c r="BZ9" s="4">
        <v>0</v>
      </c>
      <c r="CA9" s="4">
        <v>352636.2</v>
      </c>
      <c r="CB9" s="4">
        <v>2945605.05</v>
      </c>
      <c r="CC9" s="4">
        <v>0</v>
      </c>
      <c r="CD9" s="4">
        <v>1779843.93</v>
      </c>
      <c r="CE9" s="4">
        <v>0</v>
      </c>
      <c r="CF9" s="4">
        <v>0</v>
      </c>
      <c r="CG9" s="4">
        <v>1779843.93</v>
      </c>
      <c r="CH9" s="4">
        <v>2328086.84</v>
      </c>
      <c r="CI9" s="4">
        <v>5434082.49</v>
      </c>
      <c r="CJ9" s="4">
        <v>10640906.19</v>
      </c>
      <c r="CK9" s="4">
        <v>54452.61</v>
      </c>
      <c r="CL9" s="4">
        <v>18457528.13</v>
      </c>
      <c r="CM9" s="4">
        <v>16406741.85</v>
      </c>
      <c r="CN9" s="4">
        <v>1100385.15</v>
      </c>
      <c r="CO9" s="4">
        <v>1072214.05</v>
      </c>
      <c r="CP9" s="4">
        <v>18579341.05</v>
      </c>
      <c r="CQ9" s="4">
        <v>-3089971.4</v>
      </c>
      <c r="CR9" s="4">
        <v>327900</v>
      </c>
      <c r="CS9" s="4">
        <v>5082754.62</v>
      </c>
      <c r="CT9" s="4">
        <v>0</v>
      </c>
      <c r="CU9" s="4">
        <v>0</v>
      </c>
      <c r="CV9" s="4">
        <v>0</v>
      </c>
      <c r="CW9" s="4">
        <v>0</v>
      </c>
      <c r="CX9" s="4">
        <v>-633000</v>
      </c>
      <c r="CY9" s="4">
        <v>4000</v>
      </c>
      <c r="CZ9" s="4">
        <v>0</v>
      </c>
      <c r="DA9" s="4">
        <v>0</v>
      </c>
      <c r="DB9" s="4">
        <v>-72267.75</v>
      </c>
      <c r="DC9" s="4">
        <v>-72091.74</v>
      </c>
      <c r="DD9" s="4">
        <v>0</v>
      </c>
      <c r="DE9" s="4">
        <v>1619415.47</v>
      </c>
      <c r="DF9" s="4">
        <v>1497602.55</v>
      </c>
      <c r="DG9" s="4">
        <v>0</v>
      </c>
      <c r="DH9" s="4">
        <v>-1308447.6</v>
      </c>
      <c r="DI9" s="4">
        <v>0</v>
      </c>
      <c r="DJ9" s="4">
        <v>-1308447.6</v>
      </c>
      <c r="DK9" s="4">
        <v>-996978.2</v>
      </c>
      <c r="DL9" s="4">
        <v>1142462.96</v>
      </c>
      <c r="DM9" s="4">
        <v>0</v>
      </c>
      <c r="DN9" s="4">
        <v>0</v>
      </c>
      <c r="DO9" s="4">
        <v>0</v>
      </c>
      <c r="DP9" s="4">
        <v>0</v>
      </c>
      <c r="DQ9" s="4">
        <v>384561.8</v>
      </c>
      <c r="DR9" s="4">
        <v>1527024.76</v>
      </c>
      <c r="DS9" s="4">
        <v>0</v>
      </c>
      <c r="DT9" s="4">
        <v>782865.73</v>
      </c>
      <c r="DU9" s="4">
        <v>0</v>
      </c>
      <c r="DV9" s="4">
        <v>0</v>
      </c>
      <c r="DW9" s="4">
        <v>782865.73</v>
      </c>
      <c r="DX9" s="5">
        <v>2536235.01</v>
      </c>
      <c r="DY9" s="5">
        <v>6858904.82</v>
      </c>
      <c r="DZ9" s="5">
        <v>14253286.42</v>
      </c>
      <c r="EA9" s="5">
        <v>48054.73</v>
      </c>
      <c r="EB9" s="5">
        <v>23696480.98</v>
      </c>
      <c r="EC9" s="5">
        <v>19557414.27</v>
      </c>
      <c r="ED9" s="5">
        <v>1203832.83</v>
      </c>
      <c r="EE9" s="5">
        <v>1597704.81</v>
      </c>
      <c r="EF9" s="5">
        <v>22358951.91</v>
      </c>
      <c r="EG9" s="5">
        <v>-3761717.08</v>
      </c>
      <c r="EH9" s="5">
        <v>0</v>
      </c>
      <c r="EI9" s="5">
        <v>2717172.02</v>
      </c>
      <c r="EJ9" s="5">
        <v>0</v>
      </c>
      <c r="EK9" s="5">
        <v>0</v>
      </c>
      <c r="EL9" s="5">
        <v>0</v>
      </c>
      <c r="EM9" s="5">
        <v>0</v>
      </c>
      <c r="EN9" s="5">
        <v>0</v>
      </c>
      <c r="EO9" s="5">
        <v>0</v>
      </c>
      <c r="EP9" s="5">
        <v>0</v>
      </c>
      <c r="EQ9" s="5">
        <v>0</v>
      </c>
      <c r="ER9" s="5">
        <v>-37477.74</v>
      </c>
      <c r="ES9" s="5">
        <v>-64452.5</v>
      </c>
      <c r="ET9" s="5">
        <v>0</v>
      </c>
      <c r="EU9" s="5">
        <v>-1082022.8</v>
      </c>
      <c r="EV9" s="5">
        <v>255506.27</v>
      </c>
      <c r="EW9" s="5">
        <v>0</v>
      </c>
      <c r="EX9" s="5">
        <v>-335996.1</v>
      </c>
      <c r="EY9" s="5">
        <v>0</v>
      </c>
      <c r="EZ9" s="5">
        <v>-335996.1</v>
      </c>
      <c r="FA9" s="5">
        <v>-54036.42</v>
      </c>
      <c r="FB9" s="5">
        <v>806466.86</v>
      </c>
      <c r="FC9" s="5">
        <v>0</v>
      </c>
      <c r="FD9" s="5">
        <v>0</v>
      </c>
      <c r="FE9" s="5">
        <v>0</v>
      </c>
      <c r="FF9" s="5">
        <v>0</v>
      </c>
      <c r="FG9" s="5">
        <v>366487.4</v>
      </c>
      <c r="FH9" s="5">
        <v>1172954.26</v>
      </c>
      <c r="FI9" s="5">
        <v>0</v>
      </c>
      <c r="FJ9" s="5">
        <v>728829.31</v>
      </c>
      <c r="FK9" s="5">
        <v>0</v>
      </c>
      <c r="FL9" s="5">
        <v>0</v>
      </c>
      <c r="FM9" s="5">
        <v>728829.31</v>
      </c>
      <c r="FN9" s="11">
        <f t="shared" si="0"/>
        <v>0.052984819183054914</v>
      </c>
      <c r="FO9" s="11">
        <f t="shared" si="1"/>
        <v>0.018742232248528574</v>
      </c>
    </row>
    <row r="10" spans="1:171" ht="12.75">
      <c r="A10" s="3" t="s">
        <v>69</v>
      </c>
      <c r="B10" s="4">
        <v>2552900.4</v>
      </c>
      <c r="C10" s="4">
        <v>5752511.71</v>
      </c>
      <c r="D10" s="4">
        <v>5847759.14</v>
      </c>
      <c r="E10" s="4">
        <v>268102.72</v>
      </c>
      <c r="F10" s="4">
        <v>14421273.97</v>
      </c>
      <c r="G10" s="4">
        <v>11269510.88</v>
      </c>
      <c r="H10" s="4">
        <v>592764.35</v>
      </c>
      <c r="I10" s="4">
        <v>1340914.67</v>
      </c>
      <c r="J10" s="4">
        <v>13203189.9</v>
      </c>
      <c r="K10" s="4">
        <v>-4391542.95</v>
      </c>
      <c r="L10" s="4">
        <v>61000</v>
      </c>
      <c r="M10" s="4">
        <v>2491868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-161247.63</v>
      </c>
      <c r="W10" s="4">
        <v>-162252.81</v>
      </c>
      <c r="X10" s="4">
        <v>0</v>
      </c>
      <c r="Y10" s="4">
        <v>-1999922.58</v>
      </c>
      <c r="Z10" s="4">
        <v>-781838.51</v>
      </c>
      <c r="AA10" s="4">
        <v>1199015.35</v>
      </c>
      <c r="AB10" s="4">
        <v>-336557.29</v>
      </c>
      <c r="AC10" s="4">
        <v>0</v>
      </c>
      <c r="AD10" s="4">
        <v>862458.06</v>
      </c>
      <c r="AE10" s="4">
        <v>218907.29</v>
      </c>
      <c r="AF10" s="4">
        <v>4132861.05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4132861.05</v>
      </c>
      <c r="AM10" s="4">
        <v>161110.25</v>
      </c>
      <c r="AN10" s="4">
        <v>961737.5</v>
      </c>
      <c r="AO10" s="4">
        <v>0</v>
      </c>
      <c r="AP10" s="4">
        <v>0</v>
      </c>
      <c r="AQ10" s="4">
        <v>961737.5</v>
      </c>
      <c r="AR10" s="4">
        <v>2662942.63</v>
      </c>
      <c r="AS10" s="4">
        <v>6443714.42</v>
      </c>
      <c r="AT10" s="4">
        <v>5663993.74</v>
      </c>
      <c r="AU10" s="4">
        <v>237177.39</v>
      </c>
      <c r="AV10" s="4">
        <v>15007828.18</v>
      </c>
      <c r="AW10" s="4">
        <v>12738344.11</v>
      </c>
      <c r="AX10" s="4">
        <v>1367383.55</v>
      </c>
      <c r="AY10" s="4">
        <v>944051.67</v>
      </c>
      <c r="AZ10" s="4">
        <v>15049779.33</v>
      </c>
      <c r="BA10" s="4">
        <v>-1500655.19</v>
      </c>
      <c r="BB10" s="4">
        <v>0</v>
      </c>
      <c r="BC10" s="4">
        <v>1022214.39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-136552.98</v>
      </c>
      <c r="BM10" s="4">
        <v>-138188.2</v>
      </c>
      <c r="BN10" s="4">
        <v>0</v>
      </c>
      <c r="BO10" s="4">
        <v>-614993.78</v>
      </c>
      <c r="BP10" s="4">
        <v>-656944.93</v>
      </c>
      <c r="BQ10" s="4">
        <v>900000.01</v>
      </c>
      <c r="BR10" s="4">
        <v>-681885.05</v>
      </c>
      <c r="BS10" s="4">
        <v>0</v>
      </c>
      <c r="BT10" s="4">
        <v>218114.96</v>
      </c>
      <c r="BU10" s="4">
        <v>-247579.49</v>
      </c>
      <c r="BV10" s="4">
        <v>4352334.06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4352334.06</v>
      </c>
      <c r="CC10" s="4">
        <v>0</v>
      </c>
      <c r="CD10" s="4">
        <v>714158.01</v>
      </c>
      <c r="CE10" s="4">
        <v>0</v>
      </c>
      <c r="CF10" s="4">
        <v>0</v>
      </c>
      <c r="CG10" s="4">
        <v>714158.01</v>
      </c>
      <c r="CH10" s="4">
        <v>3564493.64</v>
      </c>
      <c r="CI10" s="4">
        <v>8230546.89</v>
      </c>
      <c r="CJ10" s="4">
        <v>7036784.82</v>
      </c>
      <c r="CK10" s="4">
        <v>832023.42</v>
      </c>
      <c r="CL10" s="4">
        <v>19663848.77</v>
      </c>
      <c r="CM10" s="4">
        <v>15022339.3</v>
      </c>
      <c r="CN10" s="4">
        <v>1515544.1</v>
      </c>
      <c r="CO10" s="4">
        <v>1764453.77</v>
      </c>
      <c r="CP10" s="4">
        <v>18302337.17</v>
      </c>
      <c r="CQ10" s="4">
        <v>-5587290.98</v>
      </c>
      <c r="CR10" s="4">
        <v>57011</v>
      </c>
      <c r="CS10" s="4">
        <v>2961295.5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-154722</v>
      </c>
      <c r="DC10" s="4">
        <v>-153661.15</v>
      </c>
      <c r="DD10" s="4">
        <v>0</v>
      </c>
      <c r="DE10" s="4">
        <v>-2723706.48</v>
      </c>
      <c r="DF10" s="4">
        <v>-1362194.88</v>
      </c>
      <c r="DG10" s="4">
        <v>3294999.95</v>
      </c>
      <c r="DH10" s="4">
        <v>-1336600.41</v>
      </c>
      <c r="DI10" s="4">
        <v>0</v>
      </c>
      <c r="DJ10" s="4">
        <v>1958399.54</v>
      </c>
      <c r="DK10" s="4">
        <v>200313.51</v>
      </c>
      <c r="DL10" s="4">
        <v>6313394.01</v>
      </c>
      <c r="DM10" s="4">
        <v>0</v>
      </c>
      <c r="DN10" s="4">
        <v>0</v>
      </c>
      <c r="DO10" s="4">
        <v>243.46</v>
      </c>
      <c r="DP10" s="4">
        <v>0</v>
      </c>
      <c r="DQ10" s="4">
        <v>0</v>
      </c>
      <c r="DR10" s="4">
        <v>6313637.47</v>
      </c>
      <c r="DS10" s="4">
        <v>0</v>
      </c>
      <c r="DT10" s="4">
        <v>914471.52</v>
      </c>
      <c r="DU10" s="4">
        <v>0</v>
      </c>
      <c r="DV10" s="4">
        <v>0</v>
      </c>
      <c r="DW10" s="4">
        <v>914471.52</v>
      </c>
      <c r="DX10" s="4">
        <v>4388765.41</v>
      </c>
      <c r="DY10" s="4">
        <v>9988426.09</v>
      </c>
      <c r="DZ10" s="4">
        <v>9567298.95</v>
      </c>
      <c r="EA10" s="4">
        <v>595879.97</v>
      </c>
      <c r="EB10" s="4">
        <v>24540370.42</v>
      </c>
      <c r="EC10" s="4">
        <v>19432262.68</v>
      </c>
      <c r="ED10" s="4">
        <v>969006.8</v>
      </c>
      <c r="EE10" s="4">
        <v>3724480.61</v>
      </c>
      <c r="EF10" s="4">
        <v>24125750.09</v>
      </c>
      <c r="EG10" s="4">
        <v>-13962439.53</v>
      </c>
      <c r="EH10" s="4">
        <v>180000</v>
      </c>
      <c r="EI10" s="4">
        <v>10417483.45</v>
      </c>
      <c r="EJ10" s="4">
        <v>0</v>
      </c>
      <c r="EK10" s="4">
        <v>0</v>
      </c>
      <c r="EL10" s="4">
        <v>0</v>
      </c>
      <c r="EM10" s="4">
        <v>0</v>
      </c>
      <c r="EN10" s="4">
        <v>0</v>
      </c>
      <c r="EO10" s="4">
        <v>0</v>
      </c>
      <c r="EP10" s="4">
        <v>0</v>
      </c>
      <c r="EQ10" s="4">
        <v>0</v>
      </c>
      <c r="ER10" s="4">
        <v>-260549.98</v>
      </c>
      <c r="ES10" s="4">
        <v>-259388.08</v>
      </c>
      <c r="ET10" s="4">
        <v>0</v>
      </c>
      <c r="EU10" s="4">
        <v>-3625506.06</v>
      </c>
      <c r="EV10" s="4">
        <v>-3210885.73</v>
      </c>
      <c r="EW10" s="4">
        <v>3798719.76</v>
      </c>
      <c r="EX10" s="4">
        <v>-2330762.88</v>
      </c>
      <c r="EY10" s="4">
        <v>0</v>
      </c>
      <c r="EZ10" s="4">
        <v>1467956.88</v>
      </c>
      <c r="FA10" s="4">
        <v>-696610.01</v>
      </c>
      <c r="FB10" s="4">
        <v>7784054.52</v>
      </c>
      <c r="FC10" s="4">
        <v>0</v>
      </c>
      <c r="FD10" s="4">
        <v>0</v>
      </c>
      <c r="FE10" s="4">
        <v>0</v>
      </c>
      <c r="FF10" s="4">
        <v>487904.78</v>
      </c>
      <c r="FG10" s="4">
        <v>0</v>
      </c>
      <c r="FH10" s="4">
        <v>8271959.3</v>
      </c>
      <c r="FI10" s="4">
        <v>0</v>
      </c>
      <c r="FJ10" s="4">
        <v>217861.51</v>
      </c>
      <c r="FK10" s="4">
        <v>0</v>
      </c>
      <c r="FL10" s="4">
        <v>0</v>
      </c>
      <c r="FM10" s="4">
        <v>217861.51</v>
      </c>
      <c r="FN10" s="11">
        <f t="shared" si="0"/>
        <v>-0.2449785372881099</v>
      </c>
      <c r="FO10" s="11">
        <f t="shared" si="1"/>
        <v>0.32819788993225796</v>
      </c>
    </row>
    <row r="11" spans="1:171" ht="12.75">
      <c r="A11" s="3" t="s">
        <v>70</v>
      </c>
      <c r="B11" s="4">
        <v>2511644.18</v>
      </c>
      <c r="C11" s="4">
        <v>9263713.37</v>
      </c>
      <c r="D11" s="4">
        <v>8712239.95</v>
      </c>
      <c r="E11" s="4">
        <v>35986.32</v>
      </c>
      <c r="F11" s="4">
        <v>20523583.82</v>
      </c>
      <c r="G11" s="4">
        <v>17478477.62</v>
      </c>
      <c r="H11" s="4">
        <v>786025.38</v>
      </c>
      <c r="I11" s="4">
        <v>1110366.76</v>
      </c>
      <c r="J11" s="4">
        <v>19374869.76</v>
      </c>
      <c r="K11" s="4">
        <v>-1891803.15</v>
      </c>
      <c r="L11" s="4">
        <v>0</v>
      </c>
      <c r="M11" s="4">
        <v>1405863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-146993.77</v>
      </c>
      <c r="W11" s="4">
        <v>-146853.91</v>
      </c>
      <c r="X11" s="4">
        <v>0</v>
      </c>
      <c r="Y11" s="4">
        <v>-632933.92</v>
      </c>
      <c r="Z11" s="4">
        <v>515780.14</v>
      </c>
      <c r="AA11" s="4">
        <v>0</v>
      </c>
      <c r="AB11" s="4">
        <v>-692123.95</v>
      </c>
      <c r="AC11" s="4">
        <v>0</v>
      </c>
      <c r="AD11" s="4">
        <v>-692123.95</v>
      </c>
      <c r="AE11" s="4">
        <v>-97511.48</v>
      </c>
      <c r="AF11" s="4">
        <v>2736874.8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2736874.8</v>
      </c>
      <c r="AM11" s="4">
        <v>0</v>
      </c>
      <c r="AN11" s="4">
        <v>906011.47</v>
      </c>
      <c r="AO11" s="4">
        <v>0</v>
      </c>
      <c r="AP11" s="4">
        <v>0</v>
      </c>
      <c r="AQ11" s="4">
        <v>906011.47</v>
      </c>
      <c r="AR11" s="4">
        <v>2944053.08</v>
      </c>
      <c r="AS11" s="4">
        <v>11059650.13</v>
      </c>
      <c r="AT11" s="4">
        <v>9913321.55</v>
      </c>
      <c r="AU11" s="4">
        <v>65331.15</v>
      </c>
      <c r="AV11" s="4">
        <v>23982355.91</v>
      </c>
      <c r="AW11" s="4">
        <v>21343171.54</v>
      </c>
      <c r="AX11" s="4">
        <v>933078.52</v>
      </c>
      <c r="AY11" s="4">
        <v>1555777.91</v>
      </c>
      <c r="AZ11" s="4">
        <v>23832027.97</v>
      </c>
      <c r="BA11" s="4">
        <v>-1622622</v>
      </c>
      <c r="BB11" s="4">
        <v>-185099.15</v>
      </c>
      <c r="BC11" s="4">
        <v>450000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-1827638.39</v>
      </c>
      <c r="BM11" s="4">
        <v>-1082870.92</v>
      </c>
      <c r="BN11" s="4">
        <v>0</v>
      </c>
      <c r="BO11" s="4">
        <v>-3185359.54</v>
      </c>
      <c r="BP11" s="4">
        <v>-3035031.6</v>
      </c>
      <c r="BQ11" s="4">
        <v>1000000.02</v>
      </c>
      <c r="BR11" s="4">
        <v>-702298.18</v>
      </c>
      <c r="BS11" s="4">
        <v>0</v>
      </c>
      <c r="BT11" s="4">
        <v>297701.84</v>
      </c>
      <c r="BU11" s="4">
        <v>-621960.79</v>
      </c>
      <c r="BV11" s="4">
        <v>3782255.2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3782255.2</v>
      </c>
      <c r="CC11" s="4">
        <v>0</v>
      </c>
      <c r="CD11" s="4">
        <v>284050.68</v>
      </c>
      <c r="CE11" s="4">
        <v>0</v>
      </c>
      <c r="CF11" s="4">
        <v>0</v>
      </c>
      <c r="CG11" s="4">
        <v>284050.68</v>
      </c>
      <c r="CH11" s="4">
        <v>3285235.75</v>
      </c>
      <c r="CI11" s="4">
        <v>13416892.97</v>
      </c>
      <c r="CJ11" s="4">
        <v>10534804.88</v>
      </c>
      <c r="CK11" s="4">
        <v>105467.57</v>
      </c>
      <c r="CL11" s="4">
        <v>27342401.17</v>
      </c>
      <c r="CM11" s="4">
        <v>23905197.89</v>
      </c>
      <c r="CN11" s="4">
        <v>1854227.12</v>
      </c>
      <c r="CO11" s="4">
        <v>1861728.13</v>
      </c>
      <c r="CP11" s="4">
        <v>27621153.14</v>
      </c>
      <c r="CQ11" s="4">
        <v>-2127348.49</v>
      </c>
      <c r="CR11" s="4">
        <v>181963</v>
      </c>
      <c r="CS11" s="4">
        <v>2320320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-215584.59</v>
      </c>
      <c r="DC11" s="4">
        <v>-148533.01</v>
      </c>
      <c r="DD11" s="4">
        <v>0</v>
      </c>
      <c r="DE11" s="4">
        <v>159349.92</v>
      </c>
      <c r="DF11" s="4">
        <v>-119402.05</v>
      </c>
      <c r="DG11" s="4">
        <v>3987974.83</v>
      </c>
      <c r="DH11" s="4">
        <v>-1418260.01</v>
      </c>
      <c r="DI11" s="4">
        <v>0</v>
      </c>
      <c r="DJ11" s="4">
        <v>2569714.82</v>
      </c>
      <c r="DK11" s="4">
        <v>1618546.62</v>
      </c>
      <c r="DL11" s="4">
        <v>6420305.38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6420305.38</v>
      </c>
      <c r="DS11" s="4">
        <v>0</v>
      </c>
      <c r="DT11" s="4">
        <v>1902597.3</v>
      </c>
      <c r="DU11" s="4">
        <v>0</v>
      </c>
      <c r="DV11" s="4">
        <v>0</v>
      </c>
      <c r="DW11" s="4">
        <v>1902597.3</v>
      </c>
      <c r="DX11" s="4">
        <v>3350232.01</v>
      </c>
      <c r="DY11" s="4">
        <v>17676630.7</v>
      </c>
      <c r="DZ11" s="4">
        <v>12352314.11</v>
      </c>
      <c r="EA11" s="4">
        <v>87126.99</v>
      </c>
      <c r="EB11" s="4">
        <v>33466303.81</v>
      </c>
      <c r="EC11" s="4">
        <v>27941434.22</v>
      </c>
      <c r="ED11" s="4">
        <v>1442959.78</v>
      </c>
      <c r="EE11" s="4">
        <v>2207397.75</v>
      </c>
      <c r="EF11" s="4">
        <v>31591791.75</v>
      </c>
      <c r="EG11" s="4">
        <v>-3514565.93</v>
      </c>
      <c r="EH11" s="4">
        <v>211470.76</v>
      </c>
      <c r="EI11" s="4">
        <v>2113000</v>
      </c>
      <c r="EJ11" s="4">
        <v>0</v>
      </c>
      <c r="EK11" s="4">
        <v>0</v>
      </c>
      <c r="EL11" s="4">
        <v>0</v>
      </c>
      <c r="EM11" s="4">
        <v>0</v>
      </c>
      <c r="EN11" s="4">
        <v>0</v>
      </c>
      <c r="EO11" s="4">
        <v>0</v>
      </c>
      <c r="EP11" s="4">
        <v>0</v>
      </c>
      <c r="EQ11" s="4">
        <v>0</v>
      </c>
      <c r="ER11" s="4">
        <v>-180954.95</v>
      </c>
      <c r="ES11" s="4">
        <v>-282026.83</v>
      </c>
      <c r="ET11" s="4">
        <v>0</v>
      </c>
      <c r="EU11" s="4">
        <v>-1371050.12</v>
      </c>
      <c r="EV11" s="4">
        <v>503461.94</v>
      </c>
      <c r="EW11" s="4">
        <v>289139.51</v>
      </c>
      <c r="EX11" s="4">
        <v>-1204726.32</v>
      </c>
      <c r="EY11" s="4">
        <v>0</v>
      </c>
      <c r="EZ11" s="4">
        <v>-915586.81</v>
      </c>
      <c r="FA11" s="4">
        <v>-900453.93</v>
      </c>
      <c r="FB11" s="4">
        <v>5496985.64</v>
      </c>
      <c r="FC11" s="4">
        <v>0</v>
      </c>
      <c r="FD11" s="4">
        <v>0</v>
      </c>
      <c r="FE11" s="4">
        <v>0</v>
      </c>
      <c r="FF11" s="4">
        <v>0</v>
      </c>
      <c r="FG11" s="4">
        <v>0</v>
      </c>
      <c r="FH11" s="4">
        <v>5496985.64</v>
      </c>
      <c r="FI11" s="4">
        <v>0</v>
      </c>
      <c r="FJ11" s="4">
        <v>1002143.37</v>
      </c>
      <c r="FK11" s="4">
        <v>0</v>
      </c>
      <c r="FL11" s="4">
        <v>0</v>
      </c>
      <c r="FM11" s="4">
        <v>1002143.37</v>
      </c>
      <c r="FN11" s="11">
        <f t="shared" si="0"/>
        <v>-0.06380123667442436</v>
      </c>
      <c r="FO11" s="11">
        <f t="shared" si="1"/>
        <v>0.13430949218410265</v>
      </c>
    </row>
    <row r="12" spans="1:171" ht="12.75">
      <c r="A12" s="3" t="s">
        <v>71</v>
      </c>
      <c r="B12" s="4">
        <v>5895907.39</v>
      </c>
      <c r="C12" s="4">
        <v>30551241.35</v>
      </c>
      <c r="D12" s="4">
        <v>10945418.2</v>
      </c>
      <c r="E12" s="4">
        <v>1882277.77</v>
      </c>
      <c r="F12" s="4">
        <v>49274844.71</v>
      </c>
      <c r="G12" s="4">
        <v>42181665.13</v>
      </c>
      <c r="H12" s="4">
        <v>3287880.1</v>
      </c>
      <c r="I12" s="4">
        <v>3566683.75</v>
      </c>
      <c r="J12" s="4">
        <v>49036228.98</v>
      </c>
      <c r="K12" s="4">
        <v>-19221387.95</v>
      </c>
      <c r="L12" s="4">
        <v>1437893.1</v>
      </c>
      <c r="M12" s="4">
        <v>4935622.69</v>
      </c>
      <c r="N12" s="4">
        <v>0</v>
      </c>
      <c r="O12" s="4">
        <v>0</v>
      </c>
      <c r="P12" s="4">
        <v>-41000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-722328.81</v>
      </c>
      <c r="W12" s="4">
        <v>-663170.16</v>
      </c>
      <c r="X12" s="4">
        <v>0</v>
      </c>
      <c r="Y12" s="4">
        <v>-13611200.97</v>
      </c>
      <c r="Z12" s="4">
        <v>-13372585.24</v>
      </c>
      <c r="AA12" s="4">
        <v>23310046.69</v>
      </c>
      <c r="AB12" s="4">
        <v>-12775262.9</v>
      </c>
      <c r="AC12" s="4">
        <v>0</v>
      </c>
      <c r="AD12" s="4">
        <v>10534783.79</v>
      </c>
      <c r="AE12" s="4">
        <v>-2281728.86</v>
      </c>
      <c r="AF12" s="4">
        <v>22664572.46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22664572.46</v>
      </c>
      <c r="AM12" s="4">
        <v>0</v>
      </c>
      <c r="AN12" s="4">
        <v>663062.55</v>
      </c>
      <c r="AO12" s="4">
        <v>697000</v>
      </c>
      <c r="AP12" s="4">
        <v>0</v>
      </c>
      <c r="AQ12" s="4">
        <v>1360062.55</v>
      </c>
      <c r="AR12" s="4">
        <v>5655330.07</v>
      </c>
      <c r="AS12" s="4">
        <v>34539116.75</v>
      </c>
      <c r="AT12" s="4">
        <v>13660046.15</v>
      </c>
      <c r="AU12" s="4">
        <v>1828167.3</v>
      </c>
      <c r="AV12" s="4">
        <v>55682660.27</v>
      </c>
      <c r="AW12" s="4">
        <v>47316463.82</v>
      </c>
      <c r="AX12" s="4">
        <v>3325481.57</v>
      </c>
      <c r="AY12" s="4">
        <v>1436513.67</v>
      </c>
      <c r="AZ12" s="4">
        <v>52078459.06</v>
      </c>
      <c r="BA12" s="4">
        <v>-5541855.07</v>
      </c>
      <c r="BB12" s="4">
        <v>1142656.4</v>
      </c>
      <c r="BC12" s="4">
        <v>3157264</v>
      </c>
      <c r="BD12" s="4">
        <v>0</v>
      </c>
      <c r="BE12" s="4">
        <v>0</v>
      </c>
      <c r="BF12" s="4">
        <v>-57400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-739169.37</v>
      </c>
      <c r="BM12" s="4">
        <v>-742355.28</v>
      </c>
      <c r="BN12" s="4">
        <v>0</v>
      </c>
      <c r="BO12" s="4">
        <v>-2038504.04</v>
      </c>
      <c r="BP12" s="4">
        <v>1565697.17</v>
      </c>
      <c r="BQ12" s="4">
        <v>5153190</v>
      </c>
      <c r="BR12" s="4">
        <v>-7796163.13</v>
      </c>
      <c r="BS12" s="4">
        <v>150364.54</v>
      </c>
      <c r="BT12" s="4">
        <v>-2492608.59</v>
      </c>
      <c r="BU12" s="4">
        <v>-1050524.46</v>
      </c>
      <c r="BV12" s="4">
        <v>20171963.88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20171963.88</v>
      </c>
      <c r="CC12" s="4">
        <v>0</v>
      </c>
      <c r="CD12" s="4">
        <v>277622.09</v>
      </c>
      <c r="CE12" s="4">
        <v>31916</v>
      </c>
      <c r="CF12" s="4">
        <v>0</v>
      </c>
      <c r="CG12" s="4">
        <v>309538.09</v>
      </c>
      <c r="CH12" s="4">
        <v>6064409.37</v>
      </c>
      <c r="CI12" s="4">
        <v>41227237.48</v>
      </c>
      <c r="CJ12" s="4">
        <v>14419267</v>
      </c>
      <c r="CK12" s="4">
        <v>2518303.62</v>
      </c>
      <c r="CL12" s="4">
        <v>64229217.47</v>
      </c>
      <c r="CM12" s="4">
        <v>47521364.44</v>
      </c>
      <c r="CN12" s="4">
        <v>3158540.78</v>
      </c>
      <c r="CO12" s="4">
        <v>1748686.3</v>
      </c>
      <c r="CP12" s="4">
        <v>52428591.52</v>
      </c>
      <c r="CQ12" s="4">
        <v>-2638241.4</v>
      </c>
      <c r="CR12" s="4">
        <v>151000</v>
      </c>
      <c r="CS12" s="4">
        <v>6718007.5</v>
      </c>
      <c r="CT12" s="4">
        <v>-10000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-537971.07</v>
      </c>
      <c r="DC12" s="4">
        <v>-689911.98</v>
      </c>
      <c r="DD12" s="4">
        <v>0</v>
      </c>
      <c r="DE12" s="4">
        <v>3682795.03</v>
      </c>
      <c r="DF12" s="4">
        <v>15483420.98</v>
      </c>
      <c r="DG12" s="4">
        <v>300000</v>
      </c>
      <c r="DH12" s="4">
        <v>-6435829.43</v>
      </c>
      <c r="DI12" s="4">
        <v>-150364.54</v>
      </c>
      <c r="DJ12" s="4">
        <v>-6286193.97</v>
      </c>
      <c r="DK12" s="4">
        <v>8264654.56</v>
      </c>
      <c r="DL12" s="4">
        <v>13885769.91</v>
      </c>
      <c r="DM12" s="4">
        <v>0</v>
      </c>
      <c r="DN12" s="4">
        <v>0</v>
      </c>
      <c r="DO12" s="4">
        <v>0</v>
      </c>
      <c r="DP12" s="4">
        <v>0</v>
      </c>
      <c r="DQ12" s="4">
        <v>0</v>
      </c>
      <c r="DR12" s="4">
        <v>13885769.91</v>
      </c>
      <c r="DS12" s="4">
        <v>0</v>
      </c>
      <c r="DT12" s="4">
        <v>4134444.65</v>
      </c>
      <c r="DU12" s="4">
        <v>4439748</v>
      </c>
      <c r="DV12" s="4">
        <v>0</v>
      </c>
      <c r="DW12" s="4">
        <v>8574192.65</v>
      </c>
      <c r="DX12" s="4">
        <v>4845719.52</v>
      </c>
      <c r="DY12" s="4">
        <v>49997917.1</v>
      </c>
      <c r="DZ12" s="4">
        <v>16991886.03</v>
      </c>
      <c r="EA12" s="4">
        <v>2275492.85</v>
      </c>
      <c r="EB12" s="4">
        <v>74111015.5</v>
      </c>
      <c r="EC12" s="4">
        <v>61328469.05</v>
      </c>
      <c r="ED12" s="4">
        <v>3569080.36</v>
      </c>
      <c r="EE12" s="4">
        <v>4266349</v>
      </c>
      <c r="EF12" s="4">
        <v>69163898.41</v>
      </c>
      <c r="EG12" s="4">
        <v>-8179149.41</v>
      </c>
      <c r="EH12" s="4">
        <v>825553.06</v>
      </c>
      <c r="EI12" s="4">
        <v>7327736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0</v>
      </c>
      <c r="EQ12" s="4">
        <v>0</v>
      </c>
      <c r="ER12" s="4">
        <v>-139447.39</v>
      </c>
      <c r="ES12" s="4">
        <v>-616027.56</v>
      </c>
      <c r="ET12" s="4">
        <v>0</v>
      </c>
      <c r="EU12" s="4">
        <v>-165307.74</v>
      </c>
      <c r="EV12" s="4">
        <v>4781809.35</v>
      </c>
      <c r="EW12" s="4">
        <v>0</v>
      </c>
      <c r="EX12" s="4">
        <v>-4228708.33</v>
      </c>
      <c r="EY12" s="4">
        <v>0</v>
      </c>
      <c r="EZ12" s="4">
        <v>-4228708.33</v>
      </c>
      <c r="FA12" s="4">
        <v>-718176.74</v>
      </c>
      <c r="FB12" s="4">
        <v>9657061.58</v>
      </c>
      <c r="FC12" s="4">
        <v>0</v>
      </c>
      <c r="FD12" s="4">
        <v>0</v>
      </c>
      <c r="FE12" s="4">
        <v>0</v>
      </c>
      <c r="FF12" s="4">
        <v>0</v>
      </c>
      <c r="FG12" s="4">
        <v>0</v>
      </c>
      <c r="FH12" s="4">
        <v>9657061.58</v>
      </c>
      <c r="FI12" s="4">
        <v>0</v>
      </c>
      <c r="FJ12" s="4">
        <v>133463.91</v>
      </c>
      <c r="FK12" s="4">
        <v>7722552</v>
      </c>
      <c r="FL12" s="4">
        <v>0</v>
      </c>
      <c r="FM12" s="4">
        <v>7856015.91</v>
      </c>
      <c r="FN12" s="11">
        <f t="shared" si="0"/>
        <v>0.11413070247296773</v>
      </c>
      <c r="FO12" s="11">
        <f t="shared" si="1"/>
        <v>0.024301996914345342</v>
      </c>
    </row>
    <row r="13" spans="1:171" ht="12.75">
      <c r="A13" s="3" t="s">
        <v>72</v>
      </c>
      <c r="B13" s="4">
        <v>4008249.37</v>
      </c>
      <c r="C13" s="4">
        <v>12383276.96</v>
      </c>
      <c r="D13" s="4">
        <v>18330198.59</v>
      </c>
      <c r="E13" s="4">
        <v>74176.67</v>
      </c>
      <c r="F13" s="4">
        <v>34795901.59</v>
      </c>
      <c r="G13" s="4">
        <v>29773738.47</v>
      </c>
      <c r="H13" s="4">
        <v>2020899.43</v>
      </c>
      <c r="I13" s="4">
        <v>1802554.8</v>
      </c>
      <c r="J13" s="4">
        <v>33597192.7</v>
      </c>
      <c r="K13" s="4">
        <v>-4585974.84</v>
      </c>
      <c r="L13" s="4">
        <v>223611.85</v>
      </c>
      <c r="M13" s="4">
        <v>2887141.41</v>
      </c>
      <c r="N13" s="4">
        <v>0</v>
      </c>
      <c r="O13" s="4">
        <v>0</v>
      </c>
      <c r="P13" s="4">
        <v>0</v>
      </c>
      <c r="Q13" s="4">
        <v>0</v>
      </c>
      <c r="R13" s="4">
        <v>-20000</v>
      </c>
      <c r="S13" s="4">
        <v>0</v>
      </c>
      <c r="T13" s="4">
        <v>0</v>
      </c>
      <c r="U13" s="4">
        <v>0</v>
      </c>
      <c r="V13" s="4">
        <v>-8956.83</v>
      </c>
      <c r="W13" s="4">
        <v>-9001.08</v>
      </c>
      <c r="X13" s="4">
        <v>0</v>
      </c>
      <c r="Y13" s="4">
        <v>-1504178.41</v>
      </c>
      <c r="Z13" s="4">
        <v>-305469.52</v>
      </c>
      <c r="AA13" s="4">
        <v>0</v>
      </c>
      <c r="AB13" s="4">
        <v>-138506.75</v>
      </c>
      <c r="AC13" s="4">
        <v>0</v>
      </c>
      <c r="AD13" s="4">
        <v>-138506.75</v>
      </c>
      <c r="AE13" s="4">
        <v>-274348.8</v>
      </c>
      <c r="AF13" s="4">
        <v>3885339.57</v>
      </c>
      <c r="AG13" s="4">
        <v>0</v>
      </c>
      <c r="AH13" s="4">
        <v>0</v>
      </c>
      <c r="AI13" s="4">
        <v>0</v>
      </c>
      <c r="AJ13" s="4">
        <v>0</v>
      </c>
      <c r="AK13" s="4">
        <v>98306</v>
      </c>
      <c r="AL13" s="4">
        <v>3983645.57</v>
      </c>
      <c r="AM13" s="4">
        <v>0</v>
      </c>
      <c r="AN13" s="4">
        <v>1589971.34</v>
      </c>
      <c r="AO13" s="4">
        <v>0</v>
      </c>
      <c r="AP13" s="4">
        <v>0</v>
      </c>
      <c r="AQ13" s="4">
        <v>1589971.34</v>
      </c>
      <c r="AR13" s="4">
        <v>3988523.35</v>
      </c>
      <c r="AS13" s="4">
        <v>14413908.01</v>
      </c>
      <c r="AT13" s="4">
        <v>20490492.15</v>
      </c>
      <c r="AU13" s="4">
        <v>199394.92</v>
      </c>
      <c r="AV13" s="4">
        <v>39092318.43</v>
      </c>
      <c r="AW13" s="4">
        <v>30894637.47</v>
      </c>
      <c r="AX13" s="4">
        <v>2905351.9</v>
      </c>
      <c r="AY13" s="4">
        <v>1801071.83</v>
      </c>
      <c r="AZ13" s="4">
        <v>35601061.2</v>
      </c>
      <c r="BA13" s="4">
        <v>-2711196.13</v>
      </c>
      <c r="BB13" s="4">
        <v>144200</v>
      </c>
      <c r="BC13" s="4">
        <v>1701659.21</v>
      </c>
      <c r="BD13" s="4">
        <v>-290000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-2412.4</v>
      </c>
      <c r="BM13" s="4">
        <v>-2474.99</v>
      </c>
      <c r="BN13" s="4">
        <v>0</v>
      </c>
      <c r="BO13" s="4">
        <v>-1157749.32</v>
      </c>
      <c r="BP13" s="4">
        <v>2333507.91</v>
      </c>
      <c r="BQ13" s="4">
        <v>0</v>
      </c>
      <c r="BR13" s="4">
        <v>-51148.03</v>
      </c>
      <c r="BS13" s="4">
        <v>0</v>
      </c>
      <c r="BT13" s="4">
        <v>-51148.03</v>
      </c>
      <c r="BU13" s="4">
        <v>2414573.43</v>
      </c>
      <c r="BV13" s="4">
        <v>3834191.54</v>
      </c>
      <c r="BW13" s="4">
        <v>0</v>
      </c>
      <c r="BX13" s="4">
        <v>0</v>
      </c>
      <c r="BY13" s="4">
        <v>0</v>
      </c>
      <c r="BZ13" s="4">
        <v>0</v>
      </c>
      <c r="CA13" s="4">
        <v>98306</v>
      </c>
      <c r="CB13" s="4">
        <v>3932497.54</v>
      </c>
      <c r="CC13" s="4">
        <v>0</v>
      </c>
      <c r="CD13" s="4">
        <v>4004544.77</v>
      </c>
      <c r="CE13" s="4">
        <v>0</v>
      </c>
      <c r="CF13" s="4">
        <v>0</v>
      </c>
      <c r="CG13" s="4">
        <v>4004544.77</v>
      </c>
      <c r="CH13" s="4">
        <v>3878734.06</v>
      </c>
      <c r="CI13" s="4">
        <v>17218049.96</v>
      </c>
      <c r="CJ13" s="4">
        <v>22021223.15</v>
      </c>
      <c r="CK13" s="4">
        <v>207534.3</v>
      </c>
      <c r="CL13" s="4">
        <v>43325541.47</v>
      </c>
      <c r="CM13" s="4">
        <v>33191912.08</v>
      </c>
      <c r="CN13" s="4">
        <v>3722207.41</v>
      </c>
      <c r="CO13" s="4">
        <v>2724634.4</v>
      </c>
      <c r="CP13" s="4">
        <v>39638753.89</v>
      </c>
      <c r="CQ13" s="4">
        <v>-8583989.79</v>
      </c>
      <c r="CR13" s="4">
        <v>102901</v>
      </c>
      <c r="CS13" s="4">
        <v>6830312.95</v>
      </c>
      <c r="CT13" s="4">
        <v>-821864.41</v>
      </c>
      <c r="CU13" s="4">
        <v>0</v>
      </c>
      <c r="CV13" s="4">
        <v>0</v>
      </c>
      <c r="CW13" s="4">
        <v>0</v>
      </c>
      <c r="CX13" s="4">
        <v>-200000</v>
      </c>
      <c r="CY13" s="4">
        <v>0</v>
      </c>
      <c r="CZ13" s="4">
        <v>0</v>
      </c>
      <c r="DA13" s="4">
        <v>0</v>
      </c>
      <c r="DB13" s="4">
        <v>-12764.94</v>
      </c>
      <c r="DC13" s="4">
        <v>-12874.45</v>
      </c>
      <c r="DD13" s="4">
        <v>0</v>
      </c>
      <c r="DE13" s="4">
        <v>-2685405.19</v>
      </c>
      <c r="DF13" s="4">
        <v>1001382.39</v>
      </c>
      <c r="DG13" s="4">
        <v>2200000</v>
      </c>
      <c r="DH13" s="4">
        <v>-8957.57</v>
      </c>
      <c r="DI13" s="4">
        <v>0</v>
      </c>
      <c r="DJ13" s="4">
        <v>2191042.43</v>
      </c>
      <c r="DK13" s="4">
        <v>436288.72</v>
      </c>
      <c r="DL13" s="4">
        <v>6025233.97</v>
      </c>
      <c r="DM13" s="4">
        <v>0</v>
      </c>
      <c r="DN13" s="4">
        <v>0</v>
      </c>
      <c r="DO13" s="4">
        <v>0</v>
      </c>
      <c r="DP13" s="4">
        <v>0</v>
      </c>
      <c r="DQ13" s="4">
        <v>98306</v>
      </c>
      <c r="DR13" s="4">
        <v>6123539.97</v>
      </c>
      <c r="DS13" s="4">
        <v>0</v>
      </c>
      <c r="DT13" s="4">
        <v>4440833.49</v>
      </c>
      <c r="DU13" s="4">
        <v>0</v>
      </c>
      <c r="DV13" s="4">
        <v>0</v>
      </c>
      <c r="DW13" s="4">
        <v>4440833.49</v>
      </c>
      <c r="DX13" s="4">
        <v>6522051.46</v>
      </c>
      <c r="DY13" s="4">
        <v>20401244.68</v>
      </c>
      <c r="DZ13" s="4">
        <v>23077657.28</v>
      </c>
      <c r="EA13" s="4">
        <v>149332.42</v>
      </c>
      <c r="EB13" s="4">
        <v>50150285.84</v>
      </c>
      <c r="EC13" s="4">
        <v>37088998.49</v>
      </c>
      <c r="ED13" s="4">
        <v>4106473.81</v>
      </c>
      <c r="EE13" s="4">
        <v>2794015.86</v>
      </c>
      <c r="EF13" s="4">
        <v>43989488.16</v>
      </c>
      <c r="EG13" s="4">
        <v>-7584267.12</v>
      </c>
      <c r="EH13" s="4">
        <v>50000</v>
      </c>
      <c r="EI13" s="4">
        <v>5605898.67</v>
      </c>
      <c r="EJ13" s="4">
        <v>0</v>
      </c>
      <c r="EK13" s="4">
        <v>0</v>
      </c>
      <c r="EL13" s="4">
        <v>0</v>
      </c>
      <c r="EM13" s="4">
        <v>0</v>
      </c>
      <c r="EN13" s="4">
        <v>0</v>
      </c>
      <c r="EO13" s="4">
        <v>0</v>
      </c>
      <c r="EP13" s="4">
        <v>0</v>
      </c>
      <c r="EQ13" s="4">
        <v>0</v>
      </c>
      <c r="ER13" s="4">
        <v>7382.13</v>
      </c>
      <c r="ES13" s="4">
        <v>-238911.76</v>
      </c>
      <c r="ET13" s="4">
        <v>0</v>
      </c>
      <c r="EU13" s="4">
        <v>-1920986.32</v>
      </c>
      <c r="EV13" s="4">
        <v>4239811.36</v>
      </c>
      <c r="EW13" s="4">
        <v>275129.43</v>
      </c>
      <c r="EX13" s="4">
        <v>-2316368.65</v>
      </c>
      <c r="EY13" s="4">
        <v>0</v>
      </c>
      <c r="EZ13" s="4">
        <v>-2041239.22</v>
      </c>
      <c r="FA13" s="4">
        <v>4309396.97</v>
      </c>
      <c r="FB13" s="4">
        <v>3983994.75</v>
      </c>
      <c r="FC13" s="4">
        <v>0</v>
      </c>
      <c r="FD13" s="4">
        <v>0</v>
      </c>
      <c r="FE13" s="4">
        <v>0</v>
      </c>
      <c r="FF13" s="4">
        <v>0</v>
      </c>
      <c r="FG13" s="4">
        <v>98306</v>
      </c>
      <c r="FH13" s="4">
        <v>4082300.75</v>
      </c>
      <c r="FI13" s="4">
        <v>0</v>
      </c>
      <c r="FJ13" s="4">
        <v>8750230.46</v>
      </c>
      <c r="FK13" s="4">
        <v>0</v>
      </c>
      <c r="FL13" s="4">
        <v>0</v>
      </c>
      <c r="FM13" s="4">
        <v>8750230.46</v>
      </c>
      <c r="FN13" s="11">
        <f t="shared" si="0"/>
        <v>0.14494896725398207</v>
      </c>
      <c r="FO13" s="11">
        <f t="shared" si="1"/>
        <v>0</v>
      </c>
    </row>
    <row r="14" spans="1:171" ht="12.75">
      <c r="A14" s="3" t="s">
        <v>73</v>
      </c>
      <c r="B14" s="4">
        <v>1252231.37</v>
      </c>
      <c r="C14" s="4">
        <v>4277058.13</v>
      </c>
      <c r="D14" s="4">
        <v>5990870.55</v>
      </c>
      <c r="E14" s="4">
        <v>84018.83</v>
      </c>
      <c r="F14" s="4">
        <v>11604178.88</v>
      </c>
      <c r="G14" s="4">
        <v>14413392.73</v>
      </c>
      <c r="H14" s="4">
        <v>297856.6</v>
      </c>
      <c r="I14" s="4">
        <v>144694.88</v>
      </c>
      <c r="J14" s="4">
        <v>14855944.21</v>
      </c>
      <c r="K14" s="4">
        <v>-36990</v>
      </c>
      <c r="L14" s="4">
        <v>160000</v>
      </c>
      <c r="M14" s="4">
        <v>302000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-123739.29</v>
      </c>
      <c r="W14" s="4">
        <v>-123739.29</v>
      </c>
      <c r="X14" s="4">
        <v>0</v>
      </c>
      <c r="Y14" s="4">
        <v>301270.71</v>
      </c>
      <c r="Z14" s="4">
        <v>-2950494.62</v>
      </c>
      <c r="AA14" s="4">
        <v>2794904.95</v>
      </c>
      <c r="AB14" s="4">
        <v>-510760.66</v>
      </c>
      <c r="AC14" s="4">
        <v>0</v>
      </c>
      <c r="AD14" s="4">
        <v>2284144.29</v>
      </c>
      <c r="AE14" s="4">
        <v>-292447.11</v>
      </c>
      <c r="AF14" s="4">
        <v>4559585.96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4559585.96</v>
      </c>
      <c r="AM14" s="4">
        <v>0</v>
      </c>
      <c r="AN14" s="4">
        <v>83042.79</v>
      </c>
      <c r="AO14" s="4">
        <v>0</v>
      </c>
      <c r="AP14" s="4">
        <v>0</v>
      </c>
      <c r="AQ14" s="4">
        <v>83042.79</v>
      </c>
      <c r="AR14" s="4">
        <v>1308533.05</v>
      </c>
      <c r="AS14" s="4">
        <v>5234497.8</v>
      </c>
      <c r="AT14" s="4">
        <v>7259519.93</v>
      </c>
      <c r="AU14" s="4">
        <v>1587821.24</v>
      </c>
      <c r="AV14" s="4">
        <v>15390372.02</v>
      </c>
      <c r="AW14" s="4">
        <v>12315506.83</v>
      </c>
      <c r="AX14" s="4">
        <v>568833.37</v>
      </c>
      <c r="AY14" s="4">
        <v>706210.25</v>
      </c>
      <c r="AZ14" s="4">
        <v>13590550.45</v>
      </c>
      <c r="BA14" s="4">
        <v>-2556727</v>
      </c>
      <c r="BB14" s="4">
        <v>84762.71</v>
      </c>
      <c r="BC14" s="4">
        <v>636750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-208250.38</v>
      </c>
      <c r="BM14" s="4">
        <v>-210236.5</v>
      </c>
      <c r="BN14" s="4">
        <v>0</v>
      </c>
      <c r="BO14" s="4">
        <v>-2043464.67</v>
      </c>
      <c r="BP14" s="4">
        <v>-243643.1</v>
      </c>
      <c r="BQ14" s="4">
        <v>2892784.85</v>
      </c>
      <c r="BR14" s="4">
        <v>-2134086.83</v>
      </c>
      <c r="BS14" s="4">
        <v>0</v>
      </c>
      <c r="BT14" s="4">
        <v>758698.02</v>
      </c>
      <c r="BU14" s="4">
        <v>586218.56</v>
      </c>
      <c r="BV14" s="4">
        <v>5318283.98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5318283.98</v>
      </c>
      <c r="CC14" s="4">
        <v>0</v>
      </c>
      <c r="CD14" s="4">
        <v>669261.35</v>
      </c>
      <c r="CE14" s="4">
        <v>0</v>
      </c>
      <c r="CF14" s="4">
        <v>0</v>
      </c>
      <c r="CG14" s="4">
        <v>669261.35</v>
      </c>
      <c r="CH14" s="4">
        <v>1284737.93</v>
      </c>
      <c r="CI14" s="4">
        <v>6261408.98</v>
      </c>
      <c r="CJ14" s="4">
        <v>7355698.82</v>
      </c>
      <c r="CK14" s="4">
        <v>57984.97</v>
      </c>
      <c r="CL14" s="4">
        <v>14959830.7</v>
      </c>
      <c r="CM14" s="4">
        <v>13524495.47</v>
      </c>
      <c r="CN14" s="4">
        <v>638419.73</v>
      </c>
      <c r="CO14" s="4">
        <v>1063530.4</v>
      </c>
      <c r="CP14" s="4">
        <v>15226445.6</v>
      </c>
      <c r="CQ14" s="4">
        <v>-1806354.21</v>
      </c>
      <c r="CR14" s="4">
        <v>36000</v>
      </c>
      <c r="CS14" s="4">
        <v>2139904.24</v>
      </c>
      <c r="CT14" s="4">
        <v>0</v>
      </c>
      <c r="CU14" s="4">
        <v>0</v>
      </c>
      <c r="CV14" s="4">
        <v>-40000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-201882.67</v>
      </c>
      <c r="DC14" s="4">
        <v>-225075.17</v>
      </c>
      <c r="DD14" s="4">
        <v>0</v>
      </c>
      <c r="DE14" s="4">
        <v>127667.36</v>
      </c>
      <c r="DF14" s="4">
        <v>-138947.54</v>
      </c>
      <c r="DG14" s="4">
        <v>0</v>
      </c>
      <c r="DH14" s="4">
        <v>-158438.65</v>
      </c>
      <c r="DI14" s="4">
        <v>0</v>
      </c>
      <c r="DJ14" s="4">
        <v>-158438.65</v>
      </c>
      <c r="DK14" s="4">
        <v>-260617.66</v>
      </c>
      <c r="DL14" s="4">
        <v>5159845.33</v>
      </c>
      <c r="DM14" s="4">
        <v>0</v>
      </c>
      <c r="DN14" s="4">
        <v>0</v>
      </c>
      <c r="DO14" s="4">
        <v>0</v>
      </c>
      <c r="DP14" s="4">
        <v>0</v>
      </c>
      <c r="DQ14" s="4">
        <v>0</v>
      </c>
      <c r="DR14" s="4">
        <v>5159845.33</v>
      </c>
      <c r="DS14" s="4">
        <v>0</v>
      </c>
      <c r="DT14" s="4">
        <v>408643.69</v>
      </c>
      <c r="DU14" s="4">
        <v>0</v>
      </c>
      <c r="DV14" s="4">
        <v>0</v>
      </c>
      <c r="DW14" s="4">
        <v>408643.69</v>
      </c>
      <c r="DX14" s="4">
        <v>852499.15</v>
      </c>
      <c r="DY14" s="4">
        <v>8052815.09</v>
      </c>
      <c r="DZ14" s="4">
        <v>8173383.67</v>
      </c>
      <c r="EA14" s="4">
        <v>54221.69</v>
      </c>
      <c r="EB14" s="4">
        <v>17132919.6</v>
      </c>
      <c r="EC14" s="4">
        <v>13807668.52</v>
      </c>
      <c r="ED14" s="4">
        <v>1011407.2</v>
      </c>
      <c r="EE14" s="4">
        <v>1477855.8</v>
      </c>
      <c r="EF14" s="4">
        <v>16296931.52</v>
      </c>
      <c r="EG14" s="4">
        <v>-5232204.15</v>
      </c>
      <c r="EH14" s="4">
        <v>726000</v>
      </c>
      <c r="EI14" s="4">
        <v>5007843.33</v>
      </c>
      <c r="EJ14" s="4">
        <v>0</v>
      </c>
      <c r="EK14" s="4">
        <v>0</v>
      </c>
      <c r="EL14" s="4">
        <v>0</v>
      </c>
      <c r="EM14" s="4">
        <v>0</v>
      </c>
      <c r="EN14" s="4">
        <v>0</v>
      </c>
      <c r="EO14" s="4">
        <v>0</v>
      </c>
      <c r="EP14" s="4">
        <v>0</v>
      </c>
      <c r="EQ14" s="4">
        <v>0</v>
      </c>
      <c r="ER14" s="4">
        <v>-100552.77</v>
      </c>
      <c r="ES14" s="4">
        <v>-197462.5</v>
      </c>
      <c r="ET14" s="4">
        <v>0</v>
      </c>
      <c r="EU14" s="4">
        <v>401086.41</v>
      </c>
      <c r="EV14" s="4">
        <v>1237074.49</v>
      </c>
      <c r="EW14" s="4">
        <v>0</v>
      </c>
      <c r="EX14" s="4">
        <v>-161248.89</v>
      </c>
      <c r="EY14" s="4">
        <v>0</v>
      </c>
      <c r="EZ14" s="4">
        <v>-161248.89</v>
      </c>
      <c r="FA14" s="4">
        <v>2642996.7</v>
      </c>
      <c r="FB14" s="4">
        <v>4998596.44</v>
      </c>
      <c r="FC14" s="4">
        <v>0</v>
      </c>
      <c r="FD14" s="4">
        <v>0</v>
      </c>
      <c r="FE14" s="4">
        <v>0</v>
      </c>
      <c r="FF14" s="4">
        <v>0</v>
      </c>
      <c r="FG14" s="4">
        <v>0</v>
      </c>
      <c r="FH14" s="4">
        <v>4998596.44</v>
      </c>
      <c r="FI14" s="4">
        <v>0</v>
      </c>
      <c r="FJ14" s="4">
        <v>3051640.39</v>
      </c>
      <c r="FK14" s="4">
        <v>0</v>
      </c>
      <c r="FL14" s="4">
        <v>0</v>
      </c>
      <c r="FM14" s="4">
        <v>3051640.39</v>
      </c>
      <c r="FN14" s="11">
        <f t="shared" si="0"/>
        <v>-0.12233821315545075</v>
      </c>
      <c r="FO14" s="11">
        <f t="shared" si="1"/>
        <v>0.11363831124264426</v>
      </c>
    </row>
    <row r="15" spans="1:171" ht="12.75">
      <c r="A15" s="3" t="s">
        <v>74</v>
      </c>
      <c r="B15" s="4">
        <v>732224.34</v>
      </c>
      <c r="C15" s="4">
        <v>7714428.82</v>
      </c>
      <c r="D15" s="4">
        <v>9924557.8</v>
      </c>
      <c r="E15" s="4">
        <v>674518.65</v>
      </c>
      <c r="F15" s="4">
        <v>19045729.61</v>
      </c>
      <c r="G15" s="4">
        <v>14630298.14</v>
      </c>
      <c r="H15" s="4">
        <v>1508173.9</v>
      </c>
      <c r="I15" s="4">
        <v>828651.23</v>
      </c>
      <c r="J15" s="4">
        <v>16967123.27</v>
      </c>
      <c r="K15" s="4">
        <v>-2140628.84</v>
      </c>
      <c r="L15" s="4">
        <v>0</v>
      </c>
      <c r="M15" s="4">
        <v>978260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-20000</v>
      </c>
      <c r="U15" s="4">
        <v>13700</v>
      </c>
      <c r="V15" s="4">
        <v>-255392.69</v>
      </c>
      <c r="W15" s="4">
        <v>-205775.58</v>
      </c>
      <c r="X15" s="4">
        <v>0</v>
      </c>
      <c r="Y15" s="4">
        <v>-1424061.53</v>
      </c>
      <c r="Z15" s="4">
        <v>654544.81</v>
      </c>
      <c r="AA15" s="4">
        <v>0</v>
      </c>
      <c r="AB15" s="4">
        <v>-769236</v>
      </c>
      <c r="AC15" s="4">
        <v>0</v>
      </c>
      <c r="AD15" s="4">
        <v>-769236</v>
      </c>
      <c r="AE15" s="4">
        <v>589702.48</v>
      </c>
      <c r="AF15" s="4">
        <v>2692292</v>
      </c>
      <c r="AG15" s="4">
        <v>0</v>
      </c>
      <c r="AH15" s="4">
        <v>80807</v>
      </c>
      <c r="AI15" s="4">
        <v>0</v>
      </c>
      <c r="AJ15" s="4">
        <v>0</v>
      </c>
      <c r="AK15" s="4">
        <v>0</v>
      </c>
      <c r="AL15" s="4">
        <v>2773099</v>
      </c>
      <c r="AM15" s="4">
        <v>0</v>
      </c>
      <c r="AN15" s="4">
        <v>3291650.92</v>
      </c>
      <c r="AO15" s="4">
        <v>0</v>
      </c>
      <c r="AP15" s="4">
        <v>0</v>
      </c>
      <c r="AQ15" s="4">
        <v>3291650.92</v>
      </c>
      <c r="AR15" s="4">
        <v>736778.75</v>
      </c>
      <c r="AS15" s="4">
        <v>8960709.56</v>
      </c>
      <c r="AT15" s="4">
        <v>9097109.48</v>
      </c>
      <c r="AU15" s="4">
        <v>1247545</v>
      </c>
      <c r="AV15" s="4">
        <v>20042142.79</v>
      </c>
      <c r="AW15" s="4">
        <v>15707637.54</v>
      </c>
      <c r="AX15" s="4">
        <v>1989232.62</v>
      </c>
      <c r="AY15" s="4">
        <v>1182858.82</v>
      </c>
      <c r="AZ15" s="4">
        <v>18879728.98</v>
      </c>
      <c r="BA15" s="4">
        <v>-3593126.75</v>
      </c>
      <c r="BB15" s="4">
        <v>0</v>
      </c>
      <c r="BC15" s="4">
        <v>2347793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11805</v>
      </c>
      <c r="BL15" s="4">
        <v>-55144.87</v>
      </c>
      <c r="BM15" s="4">
        <v>-153205.6</v>
      </c>
      <c r="BN15" s="4">
        <v>0</v>
      </c>
      <c r="BO15" s="4">
        <v>-1288673.62</v>
      </c>
      <c r="BP15" s="4">
        <v>-126259.81</v>
      </c>
      <c r="BQ15" s="4">
        <v>0</v>
      </c>
      <c r="BR15" s="4">
        <v>-769236</v>
      </c>
      <c r="BS15" s="4">
        <v>0</v>
      </c>
      <c r="BT15" s="4">
        <v>-769236</v>
      </c>
      <c r="BU15" s="4">
        <v>-755816.63</v>
      </c>
      <c r="BV15" s="4">
        <v>1923056</v>
      </c>
      <c r="BW15" s="4">
        <v>0</v>
      </c>
      <c r="BX15" s="4">
        <v>100115</v>
      </c>
      <c r="BY15" s="4">
        <v>0</v>
      </c>
      <c r="BZ15" s="4">
        <v>0</v>
      </c>
      <c r="CA15" s="4">
        <v>0</v>
      </c>
      <c r="CB15" s="4">
        <v>2023171</v>
      </c>
      <c r="CC15" s="4">
        <v>0</v>
      </c>
      <c r="CD15" s="4">
        <v>2535834.29</v>
      </c>
      <c r="CE15" s="4">
        <v>0</v>
      </c>
      <c r="CF15" s="4">
        <v>0</v>
      </c>
      <c r="CG15" s="4">
        <v>2535834.29</v>
      </c>
      <c r="CH15" s="4">
        <v>730359.9</v>
      </c>
      <c r="CI15" s="4">
        <v>11192360.13</v>
      </c>
      <c r="CJ15" s="4">
        <v>9307697.13</v>
      </c>
      <c r="CK15" s="4">
        <v>829927.25</v>
      </c>
      <c r="CL15" s="4">
        <v>22060344.41</v>
      </c>
      <c r="CM15" s="4">
        <v>17381753.11</v>
      </c>
      <c r="CN15" s="4">
        <v>1787087.3</v>
      </c>
      <c r="CO15" s="4">
        <v>1055243.05</v>
      </c>
      <c r="CP15" s="4">
        <v>20224083.46</v>
      </c>
      <c r="CQ15" s="4">
        <v>-2420243.84</v>
      </c>
      <c r="CR15" s="4">
        <v>0</v>
      </c>
      <c r="CS15" s="4">
        <v>1044186.44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6660</v>
      </c>
      <c r="DB15" s="4">
        <v>-3886.5</v>
      </c>
      <c r="DC15" s="4">
        <v>-71205.57</v>
      </c>
      <c r="DD15" s="4">
        <v>0</v>
      </c>
      <c r="DE15" s="4">
        <v>-1373283.9</v>
      </c>
      <c r="DF15" s="4">
        <v>462977.05</v>
      </c>
      <c r="DG15" s="4">
        <v>0</v>
      </c>
      <c r="DH15" s="4">
        <v>-769236</v>
      </c>
      <c r="DI15" s="4">
        <v>0</v>
      </c>
      <c r="DJ15" s="4">
        <v>-769236</v>
      </c>
      <c r="DK15" s="4">
        <v>287011.22</v>
      </c>
      <c r="DL15" s="4">
        <v>1153820</v>
      </c>
      <c r="DM15" s="4">
        <v>0</v>
      </c>
      <c r="DN15" s="4">
        <v>100115</v>
      </c>
      <c r="DO15" s="4">
        <v>0</v>
      </c>
      <c r="DP15" s="4">
        <v>0</v>
      </c>
      <c r="DQ15" s="4">
        <v>0</v>
      </c>
      <c r="DR15" s="4">
        <v>1253935</v>
      </c>
      <c r="DS15" s="4">
        <v>0</v>
      </c>
      <c r="DT15" s="4">
        <v>2822845.51</v>
      </c>
      <c r="DU15" s="4">
        <v>0</v>
      </c>
      <c r="DV15" s="4">
        <v>0</v>
      </c>
      <c r="DW15" s="4">
        <v>2822845.51</v>
      </c>
      <c r="DX15" s="4">
        <v>1290229</v>
      </c>
      <c r="DY15" s="4">
        <v>13549583.3</v>
      </c>
      <c r="DZ15" s="4">
        <v>10042953.51</v>
      </c>
      <c r="EA15" s="4">
        <v>503153.33</v>
      </c>
      <c r="EB15" s="4">
        <v>25385919.14</v>
      </c>
      <c r="EC15" s="4">
        <v>20331490.16</v>
      </c>
      <c r="ED15" s="4">
        <v>1734364.83</v>
      </c>
      <c r="EE15" s="4">
        <v>1571799.02</v>
      </c>
      <c r="EF15" s="4">
        <v>23637654.01</v>
      </c>
      <c r="EG15" s="4">
        <v>-4010360.93</v>
      </c>
      <c r="EH15" s="4">
        <v>15000</v>
      </c>
      <c r="EI15" s="4">
        <v>1592096</v>
      </c>
      <c r="EJ15" s="4">
        <v>0</v>
      </c>
      <c r="EK15" s="4">
        <v>0</v>
      </c>
      <c r="EL15" s="4">
        <v>0</v>
      </c>
      <c r="EM15" s="4">
        <v>0</v>
      </c>
      <c r="EN15" s="4">
        <v>0</v>
      </c>
      <c r="EO15" s="4">
        <v>0</v>
      </c>
      <c r="EP15" s="4">
        <v>0</v>
      </c>
      <c r="EQ15" s="4">
        <v>6660</v>
      </c>
      <c r="ER15" s="4">
        <v>65912.45</v>
      </c>
      <c r="ES15" s="4">
        <v>-39731.05</v>
      </c>
      <c r="ET15" s="4">
        <v>0</v>
      </c>
      <c r="EU15" s="4">
        <v>-2330692.48</v>
      </c>
      <c r="EV15" s="4">
        <v>-582427.35</v>
      </c>
      <c r="EW15" s="4">
        <v>500000</v>
      </c>
      <c r="EX15" s="4">
        <v>-769236</v>
      </c>
      <c r="EY15" s="4">
        <v>0</v>
      </c>
      <c r="EZ15" s="4">
        <v>-269236</v>
      </c>
      <c r="FA15" s="4">
        <v>-786844.52</v>
      </c>
      <c r="FB15" s="4">
        <v>884584</v>
      </c>
      <c r="FC15" s="4">
        <v>0</v>
      </c>
      <c r="FD15" s="4">
        <v>0</v>
      </c>
      <c r="FE15" s="4">
        <v>0</v>
      </c>
      <c r="FF15" s="4">
        <v>0</v>
      </c>
      <c r="FG15" s="4">
        <v>0</v>
      </c>
      <c r="FH15" s="4">
        <v>884584</v>
      </c>
      <c r="FI15" s="4">
        <v>0</v>
      </c>
      <c r="FJ15" s="4">
        <v>2036000.99</v>
      </c>
      <c r="FK15" s="4">
        <v>0</v>
      </c>
      <c r="FL15" s="4">
        <v>0</v>
      </c>
      <c r="FM15" s="4">
        <v>2036000.99</v>
      </c>
      <c r="FN15" s="11">
        <f t="shared" si="0"/>
        <v>0.01610478225134692</v>
      </c>
      <c r="FO15" s="11">
        <f t="shared" si="1"/>
        <v>0</v>
      </c>
    </row>
    <row r="16" spans="1:171" ht="12.75">
      <c r="A16" s="3" t="s">
        <v>75</v>
      </c>
      <c r="B16" s="4">
        <v>3756276.58</v>
      </c>
      <c r="C16" s="4">
        <v>18054663.63</v>
      </c>
      <c r="D16" s="4">
        <v>17141152.08</v>
      </c>
      <c r="E16" s="4">
        <v>409458.57</v>
      </c>
      <c r="F16" s="4">
        <v>39361550.86</v>
      </c>
      <c r="G16" s="4">
        <v>28367247.75</v>
      </c>
      <c r="H16" s="4">
        <v>1413148.49</v>
      </c>
      <c r="I16" s="4">
        <v>2428742.61</v>
      </c>
      <c r="J16" s="4">
        <v>32209138.85</v>
      </c>
      <c r="K16" s="4">
        <v>-7228438.76</v>
      </c>
      <c r="L16" s="4">
        <v>1390865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-772561.15</v>
      </c>
      <c r="W16" s="4">
        <v>-470538.19</v>
      </c>
      <c r="X16" s="4">
        <v>0</v>
      </c>
      <c r="Y16" s="4">
        <v>-6610134.91</v>
      </c>
      <c r="Z16" s="4">
        <v>542277.1</v>
      </c>
      <c r="AA16" s="4">
        <v>0</v>
      </c>
      <c r="AB16" s="4">
        <v>-2691000.07</v>
      </c>
      <c r="AC16" s="4">
        <v>0</v>
      </c>
      <c r="AD16" s="4">
        <v>-2691000.07</v>
      </c>
      <c r="AE16" s="4">
        <v>-1784288.44</v>
      </c>
      <c r="AF16" s="4">
        <v>7665416.18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7665416.18</v>
      </c>
      <c r="AM16" s="4">
        <v>0</v>
      </c>
      <c r="AN16" s="4">
        <v>1115278.1</v>
      </c>
      <c r="AO16" s="4">
        <v>0</v>
      </c>
      <c r="AP16" s="4">
        <v>0</v>
      </c>
      <c r="AQ16" s="4">
        <v>1115278.1</v>
      </c>
      <c r="AR16" s="4">
        <v>4784279.34</v>
      </c>
      <c r="AS16" s="4">
        <v>21965948.56</v>
      </c>
      <c r="AT16" s="4">
        <v>24571797.82</v>
      </c>
      <c r="AU16" s="4">
        <v>893493.57</v>
      </c>
      <c r="AV16" s="4">
        <v>52215519.29</v>
      </c>
      <c r="AW16" s="4">
        <v>31607836.21</v>
      </c>
      <c r="AX16" s="4">
        <v>4412513.34</v>
      </c>
      <c r="AY16" s="4">
        <v>2240678.46</v>
      </c>
      <c r="AZ16" s="4">
        <v>38261028.01</v>
      </c>
      <c r="BA16" s="4">
        <v>-4285661</v>
      </c>
      <c r="BB16" s="4">
        <v>0</v>
      </c>
      <c r="BC16" s="4">
        <v>104000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-5520.66</v>
      </c>
      <c r="BM16" s="4">
        <v>-335792.49</v>
      </c>
      <c r="BN16" s="4">
        <v>0</v>
      </c>
      <c r="BO16" s="4">
        <v>-4187181.66</v>
      </c>
      <c r="BP16" s="4">
        <v>9767309.62</v>
      </c>
      <c r="BQ16" s="4">
        <v>0</v>
      </c>
      <c r="BR16" s="4">
        <v>-2444328.66</v>
      </c>
      <c r="BS16" s="4">
        <v>0</v>
      </c>
      <c r="BT16" s="4">
        <v>-2444328.66</v>
      </c>
      <c r="BU16" s="4">
        <v>5758810.99</v>
      </c>
      <c r="BV16" s="4">
        <v>5221092.66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5221092.66</v>
      </c>
      <c r="CC16" s="4">
        <v>0</v>
      </c>
      <c r="CD16" s="4">
        <v>6874089.09</v>
      </c>
      <c r="CE16" s="4">
        <v>0</v>
      </c>
      <c r="CF16" s="4">
        <v>0</v>
      </c>
      <c r="CG16" s="4">
        <v>6874089.09</v>
      </c>
      <c r="CH16" s="4">
        <v>5311522.65</v>
      </c>
      <c r="CI16" s="4">
        <v>27462333.02</v>
      </c>
      <c r="CJ16" s="4">
        <v>26052570.35</v>
      </c>
      <c r="CK16" s="4">
        <v>633808.38</v>
      </c>
      <c r="CL16" s="4">
        <v>59460234.4</v>
      </c>
      <c r="CM16" s="4">
        <v>37933760.72</v>
      </c>
      <c r="CN16" s="4">
        <v>4278725.45</v>
      </c>
      <c r="CO16" s="4">
        <v>5851452.62</v>
      </c>
      <c r="CP16" s="4">
        <v>48063938.79</v>
      </c>
      <c r="CQ16" s="4">
        <v>-25621006.62</v>
      </c>
      <c r="CR16" s="4">
        <v>22599001</v>
      </c>
      <c r="CS16" s="4">
        <v>12323598.07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58462.41</v>
      </c>
      <c r="DC16" s="4">
        <v>-243378.49</v>
      </c>
      <c r="DD16" s="4">
        <v>0</v>
      </c>
      <c r="DE16" s="4">
        <v>9360054.86</v>
      </c>
      <c r="DF16" s="4">
        <v>20756350.47</v>
      </c>
      <c r="DG16" s="4">
        <v>0</v>
      </c>
      <c r="DH16" s="4">
        <v>-2509325.66</v>
      </c>
      <c r="DI16" s="4">
        <v>0</v>
      </c>
      <c r="DJ16" s="4">
        <v>-2509325.66</v>
      </c>
      <c r="DK16" s="4">
        <v>23389465.01</v>
      </c>
      <c r="DL16" s="4">
        <v>2711767</v>
      </c>
      <c r="DM16" s="4">
        <v>0</v>
      </c>
      <c r="DN16" s="4">
        <v>0</v>
      </c>
      <c r="DO16" s="4">
        <v>0</v>
      </c>
      <c r="DP16" s="4">
        <v>0</v>
      </c>
      <c r="DQ16" s="4">
        <v>0</v>
      </c>
      <c r="DR16" s="4">
        <v>2711767</v>
      </c>
      <c r="DS16" s="4">
        <v>0</v>
      </c>
      <c r="DT16" s="4">
        <v>30263554.1</v>
      </c>
      <c r="DU16" s="4">
        <v>0</v>
      </c>
      <c r="DV16" s="4">
        <v>0</v>
      </c>
      <c r="DW16" s="4">
        <v>30263554.1</v>
      </c>
      <c r="DX16" s="5">
        <v>5629969</v>
      </c>
      <c r="DY16" s="5">
        <v>34803105.84</v>
      </c>
      <c r="DZ16" s="5">
        <v>30108970.21</v>
      </c>
      <c r="EA16" s="5">
        <v>401264.47</v>
      </c>
      <c r="EB16" s="5">
        <v>70943309.52</v>
      </c>
      <c r="EC16" s="5">
        <v>44784964.6</v>
      </c>
      <c r="ED16" s="5">
        <v>3954344.6</v>
      </c>
      <c r="EE16" s="5">
        <v>15048157.94</v>
      </c>
      <c r="EF16" s="5">
        <v>63787467.14</v>
      </c>
      <c r="EG16" s="5">
        <v>-77829685.46</v>
      </c>
      <c r="EH16" s="5">
        <v>0</v>
      </c>
      <c r="EI16" s="5">
        <v>40756151.54</v>
      </c>
      <c r="EJ16" s="5">
        <v>0</v>
      </c>
      <c r="EK16" s="5">
        <v>0</v>
      </c>
      <c r="EL16" s="5">
        <v>0</v>
      </c>
      <c r="EM16" s="5">
        <v>0</v>
      </c>
      <c r="EN16" s="5">
        <v>0</v>
      </c>
      <c r="EO16" s="5">
        <v>0</v>
      </c>
      <c r="EP16" s="5">
        <v>0</v>
      </c>
      <c r="EQ16" s="5">
        <v>0</v>
      </c>
      <c r="ER16" s="5">
        <v>-313790.04</v>
      </c>
      <c r="ES16" s="5">
        <v>-133123.98</v>
      </c>
      <c r="ET16" s="5">
        <v>0</v>
      </c>
      <c r="EU16" s="5">
        <v>-37387323.96</v>
      </c>
      <c r="EV16" s="5">
        <v>-30231481.58</v>
      </c>
      <c r="EW16" s="5">
        <v>7000000</v>
      </c>
      <c r="EX16" s="5">
        <v>-1494746.5</v>
      </c>
      <c r="EY16" s="5">
        <v>0</v>
      </c>
      <c r="EZ16" s="5">
        <v>5505253.5</v>
      </c>
      <c r="FA16" s="5">
        <v>-27607243</v>
      </c>
      <c r="FB16" s="5">
        <v>8217020.5</v>
      </c>
      <c r="FC16" s="5">
        <v>0</v>
      </c>
      <c r="FD16" s="5">
        <v>0</v>
      </c>
      <c r="FE16" s="5">
        <v>0</v>
      </c>
      <c r="FF16" s="5">
        <v>0</v>
      </c>
      <c r="FG16" s="5">
        <v>0</v>
      </c>
      <c r="FH16" s="5">
        <v>8217020.5</v>
      </c>
      <c r="FI16" s="5">
        <v>10739332</v>
      </c>
      <c r="FJ16" s="5">
        <v>2656311.1</v>
      </c>
      <c r="FK16" s="5">
        <v>0</v>
      </c>
      <c r="FL16" s="5">
        <v>0</v>
      </c>
      <c r="FM16" s="5">
        <v>2656311.1</v>
      </c>
      <c r="FN16" s="11">
        <f t="shared" si="0"/>
        <v>0.011762287601831624</v>
      </c>
      <c r="FO16" s="11">
        <f t="shared" si="1"/>
        <v>0.0783824357451544</v>
      </c>
    </row>
    <row r="17" spans="1:171" ht="12.75">
      <c r="A17" s="3" t="s">
        <v>76</v>
      </c>
      <c r="B17" s="4">
        <v>2829224.18</v>
      </c>
      <c r="C17" s="4">
        <v>4688629.33</v>
      </c>
      <c r="D17" s="4">
        <v>8501115.08</v>
      </c>
      <c r="E17" s="4">
        <v>55003.59</v>
      </c>
      <c r="F17" s="4">
        <v>16073972.18</v>
      </c>
      <c r="G17" s="4">
        <v>12855226.62</v>
      </c>
      <c r="H17" s="4">
        <v>599502.61</v>
      </c>
      <c r="I17" s="4">
        <v>1703202.59</v>
      </c>
      <c r="J17" s="4">
        <v>15157931.82</v>
      </c>
      <c r="K17" s="4">
        <v>-6790809.93</v>
      </c>
      <c r="L17" s="4">
        <v>70000</v>
      </c>
      <c r="M17" s="4">
        <v>4470897.76</v>
      </c>
      <c r="N17" s="4">
        <v>0</v>
      </c>
      <c r="O17" s="4">
        <v>0</v>
      </c>
      <c r="P17" s="4">
        <v>0</v>
      </c>
      <c r="Q17" s="4">
        <v>0</v>
      </c>
      <c r="R17" s="4">
        <v>-36000</v>
      </c>
      <c r="S17" s="4">
        <v>0</v>
      </c>
      <c r="T17" s="4">
        <v>0</v>
      </c>
      <c r="U17" s="4">
        <v>0</v>
      </c>
      <c r="V17" s="4">
        <v>-176496.42</v>
      </c>
      <c r="W17" s="4">
        <v>-172314.91</v>
      </c>
      <c r="X17" s="4">
        <v>0</v>
      </c>
      <c r="Y17" s="4">
        <v>-2462408.59</v>
      </c>
      <c r="Z17" s="4">
        <v>-1546368.23</v>
      </c>
      <c r="AA17" s="4">
        <v>1698913.46</v>
      </c>
      <c r="AB17" s="4">
        <v>-472639.82</v>
      </c>
      <c r="AC17" s="4">
        <v>0</v>
      </c>
      <c r="AD17" s="4">
        <v>1226273.64</v>
      </c>
      <c r="AE17" s="4">
        <v>-232028.74</v>
      </c>
      <c r="AF17" s="4">
        <v>4021103.3</v>
      </c>
      <c r="AG17" s="4">
        <v>0</v>
      </c>
      <c r="AH17" s="4">
        <v>0</v>
      </c>
      <c r="AI17" s="4">
        <v>0</v>
      </c>
      <c r="AJ17" s="4">
        <v>0</v>
      </c>
      <c r="AK17" s="4">
        <v>118509.05</v>
      </c>
      <c r="AL17" s="4">
        <v>4139612.35</v>
      </c>
      <c r="AM17" s="4">
        <v>0</v>
      </c>
      <c r="AN17" s="4">
        <v>1195077.55</v>
      </c>
      <c r="AO17" s="4">
        <v>0</v>
      </c>
      <c r="AP17" s="4">
        <v>0</v>
      </c>
      <c r="AQ17" s="4">
        <v>1195077.55</v>
      </c>
      <c r="AR17" s="4">
        <v>2483182.78</v>
      </c>
      <c r="AS17" s="4">
        <v>5180172.6</v>
      </c>
      <c r="AT17" s="4">
        <v>8795131.71</v>
      </c>
      <c r="AU17" s="4">
        <v>23050</v>
      </c>
      <c r="AV17" s="4">
        <v>16481537.09</v>
      </c>
      <c r="AW17" s="4">
        <v>13390184.01</v>
      </c>
      <c r="AX17" s="4">
        <v>897914.27</v>
      </c>
      <c r="AY17" s="4">
        <v>762236.72</v>
      </c>
      <c r="AZ17" s="4">
        <v>15050335</v>
      </c>
      <c r="BA17" s="4">
        <v>-806929.63</v>
      </c>
      <c r="BB17" s="4">
        <v>0</v>
      </c>
      <c r="BC17" s="4">
        <v>429000</v>
      </c>
      <c r="BD17" s="4">
        <v>0</v>
      </c>
      <c r="BE17" s="4">
        <v>0</v>
      </c>
      <c r="BF17" s="4">
        <v>0</v>
      </c>
      <c r="BG17" s="4">
        <v>0</v>
      </c>
      <c r="BH17" s="4">
        <v>-665200</v>
      </c>
      <c r="BI17" s="4">
        <v>0</v>
      </c>
      <c r="BJ17" s="4">
        <v>0</v>
      </c>
      <c r="BK17" s="4">
        <v>0</v>
      </c>
      <c r="BL17" s="4">
        <v>-139942.84</v>
      </c>
      <c r="BM17" s="4">
        <v>-143122.64</v>
      </c>
      <c r="BN17" s="4">
        <v>0</v>
      </c>
      <c r="BO17" s="4">
        <v>-1183072.47</v>
      </c>
      <c r="BP17" s="4">
        <v>248129.62</v>
      </c>
      <c r="BQ17" s="4">
        <v>665200</v>
      </c>
      <c r="BR17" s="4">
        <v>-462285.09</v>
      </c>
      <c r="BS17" s="4">
        <v>0</v>
      </c>
      <c r="BT17" s="4">
        <v>202914.91</v>
      </c>
      <c r="BU17" s="4">
        <v>510575.27</v>
      </c>
      <c r="BV17" s="4">
        <v>4224018.21</v>
      </c>
      <c r="BW17" s="4">
        <v>0</v>
      </c>
      <c r="BX17" s="4">
        <v>0</v>
      </c>
      <c r="BY17" s="4">
        <v>0</v>
      </c>
      <c r="BZ17" s="4">
        <v>0</v>
      </c>
      <c r="CA17" s="4">
        <v>118509.05</v>
      </c>
      <c r="CB17" s="4">
        <v>4342527.26</v>
      </c>
      <c r="CC17" s="4">
        <v>0</v>
      </c>
      <c r="CD17" s="4">
        <v>1705652.82</v>
      </c>
      <c r="CE17" s="4">
        <v>0</v>
      </c>
      <c r="CF17" s="4">
        <v>0</v>
      </c>
      <c r="CG17" s="4">
        <v>1705652.82</v>
      </c>
      <c r="CH17" s="4">
        <v>2346493.8</v>
      </c>
      <c r="CI17" s="4">
        <v>6396831.37</v>
      </c>
      <c r="CJ17" s="4">
        <v>10273430.65</v>
      </c>
      <c r="CK17" s="4">
        <v>45673.35</v>
      </c>
      <c r="CL17" s="4">
        <v>19062429.17</v>
      </c>
      <c r="CM17" s="4">
        <v>15343035.82</v>
      </c>
      <c r="CN17" s="4">
        <v>1219475.93</v>
      </c>
      <c r="CO17" s="4">
        <v>833365.52</v>
      </c>
      <c r="CP17" s="4">
        <v>17395877.27</v>
      </c>
      <c r="CQ17" s="4">
        <v>-1327022.85</v>
      </c>
      <c r="CR17" s="4">
        <v>63500</v>
      </c>
      <c r="CS17" s="4">
        <v>267190</v>
      </c>
      <c r="CT17" s="4">
        <v>-25426</v>
      </c>
      <c r="CU17" s="4">
        <v>0</v>
      </c>
      <c r="CV17" s="4">
        <v>0</v>
      </c>
      <c r="CW17" s="4">
        <v>0</v>
      </c>
      <c r="CX17" s="4">
        <v>-1379000</v>
      </c>
      <c r="CY17" s="4">
        <v>1200</v>
      </c>
      <c r="CZ17" s="4">
        <v>0</v>
      </c>
      <c r="DA17" s="4">
        <v>0</v>
      </c>
      <c r="DB17" s="4">
        <v>-194119.72</v>
      </c>
      <c r="DC17" s="4">
        <v>-205707.27</v>
      </c>
      <c r="DD17" s="4">
        <v>0</v>
      </c>
      <c r="DE17" s="4">
        <v>-2593678.57</v>
      </c>
      <c r="DF17" s="4">
        <v>-927126.67</v>
      </c>
      <c r="DG17" s="4">
        <v>1334800</v>
      </c>
      <c r="DH17" s="4">
        <v>-457505.62</v>
      </c>
      <c r="DI17" s="4">
        <v>0</v>
      </c>
      <c r="DJ17" s="4">
        <v>877294.38</v>
      </c>
      <c r="DK17" s="4">
        <v>89028.74</v>
      </c>
      <c r="DL17" s="4">
        <v>5101312.59</v>
      </c>
      <c r="DM17" s="4">
        <v>0</v>
      </c>
      <c r="DN17" s="4">
        <v>0</v>
      </c>
      <c r="DO17" s="4">
        <v>0</v>
      </c>
      <c r="DP17" s="4">
        <v>0</v>
      </c>
      <c r="DQ17" s="4">
        <v>118509.05</v>
      </c>
      <c r="DR17" s="4">
        <v>5219821.64</v>
      </c>
      <c r="DS17" s="4">
        <v>0</v>
      </c>
      <c r="DT17" s="4">
        <v>1794681.56</v>
      </c>
      <c r="DU17" s="4">
        <v>0</v>
      </c>
      <c r="DV17" s="4">
        <v>0</v>
      </c>
      <c r="DW17" s="4">
        <v>1794681.56</v>
      </c>
      <c r="DX17" s="4">
        <v>2806793.89</v>
      </c>
      <c r="DY17" s="4">
        <v>7886254.96</v>
      </c>
      <c r="DZ17" s="4">
        <v>12128995.51</v>
      </c>
      <c r="EA17" s="4">
        <v>19602.57</v>
      </c>
      <c r="EB17" s="4">
        <v>22841646.93</v>
      </c>
      <c r="EC17" s="4">
        <v>16917282.52</v>
      </c>
      <c r="ED17" s="4">
        <v>1081006.37</v>
      </c>
      <c r="EE17" s="4">
        <v>1387740.35</v>
      </c>
      <c r="EF17" s="4">
        <v>19386029.24</v>
      </c>
      <c r="EG17" s="4">
        <v>-24740979.63</v>
      </c>
      <c r="EH17" s="4">
        <v>132200</v>
      </c>
      <c r="EI17" s="4">
        <v>8727897.45</v>
      </c>
      <c r="EJ17" s="4">
        <v>0</v>
      </c>
      <c r="EK17" s="4">
        <v>0</v>
      </c>
      <c r="EL17" s="4">
        <v>0</v>
      </c>
      <c r="EM17" s="4">
        <v>0</v>
      </c>
      <c r="EN17" s="4">
        <v>0</v>
      </c>
      <c r="EO17" s="4">
        <v>0</v>
      </c>
      <c r="EP17" s="4">
        <v>0</v>
      </c>
      <c r="EQ17" s="4">
        <v>0</v>
      </c>
      <c r="ER17" s="4">
        <v>-609762.6</v>
      </c>
      <c r="ES17" s="4">
        <v>-645682.78</v>
      </c>
      <c r="ET17" s="4">
        <v>0</v>
      </c>
      <c r="EU17" s="4">
        <v>-16490644.78</v>
      </c>
      <c r="EV17" s="4">
        <v>-13035027.09</v>
      </c>
      <c r="EW17" s="4">
        <v>22112628.73</v>
      </c>
      <c r="EX17" s="4">
        <v>-536341.58</v>
      </c>
      <c r="EY17" s="4">
        <v>0</v>
      </c>
      <c r="EZ17" s="4">
        <v>21576287.15</v>
      </c>
      <c r="FA17" s="4">
        <v>8337249.88</v>
      </c>
      <c r="FB17" s="4">
        <v>26677599.74</v>
      </c>
      <c r="FC17" s="4">
        <v>0</v>
      </c>
      <c r="FD17" s="4">
        <v>0</v>
      </c>
      <c r="FE17" s="4">
        <v>0</v>
      </c>
      <c r="FF17" s="4">
        <v>0</v>
      </c>
      <c r="FG17" s="4">
        <v>118509.05</v>
      </c>
      <c r="FH17" s="4">
        <v>26796108.79</v>
      </c>
      <c r="FI17" s="4">
        <v>0</v>
      </c>
      <c r="FJ17" s="4">
        <v>10131931.44</v>
      </c>
      <c r="FK17" s="4">
        <v>0</v>
      </c>
      <c r="FL17" s="4">
        <v>0</v>
      </c>
      <c r="FM17" s="4">
        <v>10131931.44</v>
      </c>
      <c r="FN17" s="11">
        <f t="shared" si="0"/>
        <v>-0.6680950991304023</v>
      </c>
      <c r="FO17" s="11">
        <f t="shared" si="1"/>
        <v>0.7295523567573154</v>
      </c>
    </row>
    <row r="18" spans="1:171" ht="12.75">
      <c r="A18" s="3" t="s">
        <v>77</v>
      </c>
      <c r="B18" s="4">
        <v>9961699.72</v>
      </c>
      <c r="C18" s="4">
        <v>22673493.97</v>
      </c>
      <c r="D18" s="4">
        <v>21679722.04</v>
      </c>
      <c r="E18" s="4">
        <v>527699.46</v>
      </c>
      <c r="F18" s="4">
        <v>54842615.19</v>
      </c>
      <c r="G18" s="4">
        <v>50504162.99</v>
      </c>
      <c r="H18" s="4">
        <v>2996485.32</v>
      </c>
      <c r="I18" s="4">
        <v>5507447.55</v>
      </c>
      <c r="J18" s="4">
        <v>59008095.86</v>
      </c>
      <c r="K18" s="4">
        <v>-12546581.82</v>
      </c>
      <c r="L18" s="4">
        <v>0</v>
      </c>
      <c r="M18" s="4">
        <v>12043273.71</v>
      </c>
      <c r="N18" s="4">
        <v>-130000</v>
      </c>
      <c r="O18" s="4">
        <v>0</v>
      </c>
      <c r="P18" s="4">
        <v>0</v>
      </c>
      <c r="Q18" s="4">
        <v>0</v>
      </c>
      <c r="R18" s="4">
        <v>-101500</v>
      </c>
      <c r="S18" s="4">
        <v>0</v>
      </c>
      <c r="T18" s="4">
        <v>0</v>
      </c>
      <c r="U18" s="4">
        <v>0</v>
      </c>
      <c r="V18" s="4">
        <v>-437181.18</v>
      </c>
      <c r="W18" s="4">
        <v>-413454.2</v>
      </c>
      <c r="X18" s="4">
        <v>0</v>
      </c>
      <c r="Y18" s="4">
        <v>-1171989.29</v>
      </c>
      <c r="Z18" s="4">
        <v>-5337469.96</v>
      </c>
      <c r="AA18" s="4">
        <v>14512574.52</v>
      </c>
      <c r="AB18" s="4">
        <v>-10167054.44</v>
      </c>
      <c r="AC18" s="4">
        <v>0</v>
      </c>
      <c r="AD18" s="4">
        <v>4345520.08</v>
      </c>
      <c r="AE18" s="4">
        <v>-100697.6</v>
      </c>
      <c r="AF18" s="4">
        <v>14482759.95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14482759.95</v>
      </c>
      <c r="AM18" s="4">
        <v>0</v>
      </c>
      <c r="AN18" s="4">
        <v>3609591.86</v>
      </c>
      <c r="AO18" s="4">
        <v>0</v>
      </c>
      <c r="AP18" s="4">
        <v>0</v>
      </c>
      <c r="AQ18" s="4">
        <v>3609591.86</v>
      </c>
      <c r="AR18" s="4">
        <v>11042164.43</v>
      </c>
      <c r="AS18" s="4">
        <v>27387884.86</v>
      </c>
      <c r="AT18" s="4">
        <v>25678116.14</v>
      </c>
      <c r="AU18" s="4">
        <v>814866.11</v>
      </c>
      <c r="AV18" s="4">
        <v>64923031.54</v>
      </c>
      <c r="AW18" s="4">
        <v>54499959.64</v>
      </c>
      <c r="AX18" s="4">
        <v>4778416.51</v>
      </c>
      <c r="AY18" s="4">
        <v>4752983.56</v>
      </c>
      <c r="AZ18" s="4">
        <v>64031359.71</v>
      </c>
      <c r="BA18" s="4">
        <v>-7560022.8</v>
      </c>
      <c r="BB18" s="4">
        <v>0</v>
      </c>
      <c r="BC18" s="4">
        <v>4069043.82</v>
      </c>
      <c r="BD18" s="4">
        <v>-183500</v>
      </c>
      <c r="BE18" s="4">
        <v>0</v>
      </c>
      <c r="BF18" s="4">
        <v>0</v>
      </c>
      <c r="BG18" s="4">
        <v>0</v>
      </c>
      <c r="BH18" s="4">
        <v>-1688300</v>
      </c>
      <c r="BI18" s="4">
        <v>0</v>
      </c>
      <c r="BJ18" s="4">
        <v>0</v>
      </c>
      <c r="BK18" s="4">
        <v>0</v>
      </c>
      <c r="BL18" s="4">
        <v>-529995.73</v>
      </c>
      <c r="BM18" s="4">
        <v>-521160.43</v>
      </c>
      <c r="BN18" s="4">
        <v>0</v>
      </c>
      <c r="BO18" s="4">
        <v>-5892774.71</v>
      </c>
      <c r="BP18" s="4">
        <v>-5001102.88</v>
      </c>
      <c r="BQ18" s="4">
        <v>13393440.84</v>
      </c>
      <c r="BR18" s="4">
        <v>-4667881.69</v>
      </c>
      <c r="BS18" s="4">
        <v>0</v>
      </c>
      <c r="BT18" s="4">
        <v>8725559.15</v>
      </c>
      <c r="BU18" s="4">
        <v>2272726.06</v>
      </c>
      <c r="BV18" s="4">
        <v>23232102.11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23232102.11</v>
      </c>
      <c r="CC18" s="4">
        <v>0</v>
      </c>
      <c r="CD18" s="4">
        <v>5882317.92</v>
      </c>
      <c r="CE18" s="4">
        <v>0</v>
      </c>
      <c r="CF18" s="4">
        <v>0</v>
      </c>
      <c r="CG18" s="4">
        <v>5882317.92</v>
      </c>
      <c r="CH18" s="4">
        <v>12869161.19</v>
      </c>
      <c r="CI18" s="4">
        <v>33218169.22</v>
      </c>
      <c r="CJ18" s="4">
        <v>29456053.87</v>
      </c>
      <c r="CK18" s="4">
        <v>658064.91</v>
      </c>
      <c r="CL18" s="4">
        <v>76201449.19</v>
      </c>
      <c r="CM18" s="4">
        <v>56119792.85</v>
      </c>
      <c r="CN18" s="4">
        <v>5142138.47</v>
      </c>
      <c r="CO18" s="4">
        <v>6729405.03</v>
      </c>
      <c r="CP18" s="4">
        <v>67991336.35</v>
      </c>
      <c r="CQ18" s="4">
        <v>-21077357.43</v>
      </c>
      <c r="CR18" s="4">
        <v>0</v>
      </c>
      <c r="CS18" s="4">
        <v>13397319.28</v>
      </c>
      <c r="CT18" s="4">
        <v>-43856</v>
      </c>
      <c r="CU18" s="4">
        <v>0</v>
      </c>
      <c r="CV18" s="4">
        <v>0</v>
      </c>
      <c r="CW18" s="4">
        <v>0</v>
      </c>
      <c r="CX18" s="4">
        <v>-3499000</v>
      </c>
      <c r="CY18" s="4">
        <v>0</v>
      </c>
      <c r="CZ18" s="4">
        <v>0</v>
      </c>
      <c r="DA18" s="4">
        <v>0</v>
      </c>
      <c r="DB18" s="4">
        <v>-627872.05</v>
      </c>
      <c r="DC18" s="4">
        <v>-706619.59</v>
      </c>
      <c r="DD18" s="4">
        <v>0</v>
      </c>
      <c r="DE18" s="4">
        <v>-11850766.2</v>
      </c>
      <c r="DF18" s="4">
        <v>-3640653.36</v>
      </c>
      <c r="DG18" s="4">
        <v>9545971.59</v>
      </c>
      <c r="DH18" s="4">
        <v>-5673071.69</v>
      </c>
      <c r="DI18" s="4">
        <v>0</v>
      </c>
      <c r="DJ18" s="4">
        <v>3872899.9</v>
      </c>
      <c r="DK18" s="4">
        <v>513176.95</v>
      </c>
      <c r="DL18" s="4">
        <v>27117893.19</v>
      </c>
      <c r="DM18" s="4">
        <v>0</v>
      </c>
      <c r="DN18" s="4">
        <v>256603.3</v>
      </c>
      <c r="DO18" s="4">
        <v>0</v>
      </c>
      <c r="DP18" s="4">
        <v>0</v>
      </c>
      <c r="DQ18" s="4">
        <v>0</v>
      </c>
      <c r="DR18" s="4">
        <v>27374496.49</v>
      </c>
      <c r="DS18" s="4">
        <v>0</v>
      </c>
      <c r="DT18" s="4">
        <v>6395494.87</v>
      </c>
      <c r="DU18" s="4">
        <v>0</v>
      </c>
      <c r="DV18" s="4">
        <v>0</v>
      </c>
      <c r="DW18" s="4">
        <v>6395494.87</v>
      </c>
      <c r="DX18" s="4">
        <v>14582590.22</v>
      </c>
      <c r="DY18" s="4">
        <v>41194527.34</v>
      </c>
      <c r="DZ18" s="4">
        <v>35578883.88</v>
      </c>
      <c r="EA18" s="4">
        <v>607008.54</v>
      </c>
      <c r="EB18" s="4">
        <v>91963009.98</v>
      </c>
      <c r="EC18" s="4">
        <v>66754438.6</v>
      </c>
      <c r="ED18" s="4">
        <v>5407490.22</v>
      </c>
      <c r="EE18" s="4">
        <v>8737291.18</v>
      </c>
      <c r="EF18" s="4">
        <v>80899220</v>
      </c>
      <c r="EG18" s="4">
        <v>-29673628.81</v>
      </c>
      <c r="EH18" s="4">
        <v>83500</v>
      </c>
      <c r="EI18" s="4">
        <v>21425574.19</v>
      </c>
      <c r="EJ18" s="4">
        <v>-724949</v>
      </c>
      <c r="EK18" s="4">
        <v>0</v>
      </c>
      <c r="EL18" s="4">
        <v>-380000</v>
      </c>
      <c r="EM18" s="4">
        <v>0</v>
      </c>
      <c r="EN18" s="4">
        <v>-1200</v>
      </c>
      <c r="EO18" s="4">
        <v>0</v>
      </c>
      <c r="EP18" s="4">
        <v>0</v>
      </c>
      <c r="EQ18" s="4">
        <v>0</v>
      </c>
      <c r="ER18" s="4">
        <v>-1130227.89</v>
      </c>
      <c r="ES18" s="4">
        <v>-1463367.47</v>
      </c>
      <c r="ET18" s="4">
        <v>0</v>
      </c>
      <c r="EU18" s="4">
        <v>-10400931.51</v>
      </c>
      <c r="EV18" s="4">
        <v>662858.47</v>
      </c>
      <c r="EW18" s="4">
        <v>6401400</v>
      </c>
      <c r="EX18" s="4">
        <v>-3333512.74</v>
      </c>
      <c r="EY18" s="4">
        <v>0</v>
      </c>
      <c r="EZ18" s="4">
        <v>3067887.26</v>
      </c>
      <c r="FA18" s="4">
        <v>1861998.06</v>
      </c>
      <c r="FB18" s="4">
        <v>30185780.45</v>
      </c>
      <c r="FC18" s="4">
        <v>0</v>
      </c>
      <c r="FD18" s="4">
        <v>189470.3</v>
      </c>
      <c r="FE18" s="4">
        <v>0</v>
      </c>
      <c r="FF18" s="4">
        <v>0</v>
      </c>
      <c r="FG18" s="4">
        <v>0</v>
      </c>
      <c r="FH18" s="4">
        <v>30375250.75</v>
      </c>
      <c r="FI18" s="4">
        <v>0</v>
      </c>
      <c r="FJ18" s="4">
        <v>8257492.93</v>
      </c>
      <c r="FK18" s="4">
        <v>0</v>
      </c>
      <c r="FL18" s="4">
        <v>0</v>
      </c>
      <c r="FM18" s="4">
        <v>8257492.93</v>
      </c>
      <c r="FN18" s="11">
        <f t="shared" si="0"/>
        <v>-0.14480134711658552</v>
      </c>
      <c r="FO18" s="11">
        <f t="shared" si="1"/>
        <v>0.24050711068298158</v>
      </c>
    </row>
    <row r="19" spans="1:171" ht="12.75">
      <c r="A19" s="3" t="s">
        <v>78</v>
      </c>
      <c r="B19" s="4">
        <v>1259002.85</v>
      </c>
      <c r="C19" s="4">
        <v>7224162.69</v>
      </c>
      <c r="D19" s="4">
        <v>4074947.85</v>
      </c>
      <c r="E19" s="4">
        <v>23290.46</v>
      </c>
      <c r="F19" s="4">
        <v>12581403.85</v>
      </c>
      <c r="G19" s="4">
        <v>11125208.09</v>
      </c>
      <c r="H19" s="4">
        <v>434366.77</v>
      </c>
      <c r="I19" s="4">
        <v>838957.11</v>
      </c>
      <c r="J19" s="4">
        <v>12398531.97</v>
      </c>
      <c r="K19" s="4">
        <v>-2335697.31</v>
      </c>
      <c r="L19" s="4">
        <v>17410</v>
      </c>
      <c r="M19" s="4">
        <v>2061349</v>
      </c>
      <c r="N19" s="4">
        <v>-35330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-160370.97</v>
      </c>
      <c r="W19" s="4">
        <v>-160370.97</v>
      </c>
      <c r="X19" s="4">
        <v>0</v>
      </c>
      <c r="Y19" s="4">
        <v>-452639.28</v>
      </c>
      <c r="Z19" s="4">
        <v>-269767.4</v>
      </c>
      <c r="AA19" s="4">
        <v>2330166.76</v>
      </c>
      <c r="AB19" s="4">
        <v>-700207.45</v>
      </c>
      <c r="AC19" s="4">
        <v>0</v>
      </c>
      <c r="AD19" s="4">
        <v>1629959.31</v>
      </c>
      <c r="AE19" s="4">
        <v>1184520.03</v>
      </c>
      <c r="AF19" s="4">
        <v>3941076.01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3941076.01</v>
      </c>
      <c r="AM19" s="4">
        <v>0</v>
      </c>
      <c r="AN19" s="4">
        <v>1260859.97</v>
      </c>
      <c r="AO19" s="4">
        <v>0</v>
      </c>
      <c r="AP19" s="4">
        <v>0</v>
      </c>
      <c r="AQ19" s="4">
        <v>1260859.97</v>
      </c>
      <c r="AR19" s="4">
        <v>784861.42</v>
      </c>
      <c r="AS19" s="4">
        <v>7808682.8</v>
      </c>
      <c r="AT19" s="4">
        <v>4939511.5</v>
      </c>
      <c r="AU19" s="4">
        <v>106613.95</v>
      </c>
      <c r="AV19" s="4">
        <v>13639669.67</v>
      </c>
      <c r="AW19" s="4">
        <v>13503850.92</v>
      </c>
      <c r="AX19" s="4">
        <v>972605.24</v>
      </c>
      <c r="AY19" s="4">
        <v>959566.66</v>
      </c>
      <c r="AZ19" s="4">
        <v>15436022.82</v>
      </c>
      <c r="BA19" s="4">
        <v>-5373255.52</v>
      </c>
      <c r="BB19" s="4">
        <v>1211</v>
      </c>
      <c r="BC19" s="4">
        <v>5761430</v>
      </c>
      <c r="BD19" s="4">
        <v>-43780</v>
      </c>
      <c r="BE19" s="4">
        <v>0</v>
      </c>
      <c r="BF19" s="4">
        <v>-10000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-138936.95</v>
      </c>
      <c r="BM19" s="4">
        <v>-138721.08</v>
      </c>
      <c r="BN19" s="4">
        <v>0</v>
      </c>
      <c r="BO19" s="4">
        <v>196668.53</v>
      </c>
      <c r="BP19" s="4">
        <v>-1599684.62</v>
      </c>
      <c r="BQ19" s="4">
        <v>0</v>
      </c>
      <c r="BR19" s="4">
        <v>-194839.86</v>
      </c>
      <c r="BS19" s="4">
        <v>111.46</v>
      </c>
      <c r="BT19" s="4">
        <v>-194728.4</v>
      </c>
      <c r="BU19" s="4">
        <v>-648445.83</v>
      </c>
      <c r="BV19" s="4">
        <v>3746347.61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3746347.61</v>
      </c>
      <c r="CC19" s="4">
        <v>0</v>
      </c>
      <c r="CD19" s="4">
        <v>612414.14</v>
      </c>
      <c r="CE19" s="4">
        <v>0</v>
      </c>
      <c r="CF19" s="4">
        <v>0</v>
      </c>
      <c r="CG19" s="4">
        <v>612414.14</v>
      </c>
      <c r="CH19" s="4">
        <v>3668077.41</v>
      </c>
      <c r="CI19" s="4">
        <v>9431559.92</v>
      </c>
      <c r="CJ19" s="4">
        <v>6921296.75</v>
      </c>
      <c r="CK19" s="4">
        <v>81109.26</v>
      </c>
      <c r="CL19" s="4">
        <v>20102043.34</v>
      </c>
      <c r="CM19" s="4">
        <v>14897043.35</v>
      </c>
      <c r="CN19" s="4">
        <v>704671.55</v>
      </c>
      <c r="CO19" s="4">
        <v>1686774.49</v>
      </c>
      <c r="CP19" s="4">
        <v>17288489.39</v>
      </c>
      <c r="CQ19" s="4">
        <v>-8537131.93</v>
      </c>
      <c r="CR19" s="4">
        <v>1256300</v>
      </c>
      <c r="CS19" s="4">
        <v>5344341.3</v>
      </c>
      <c r="CT19" s="4">
        <v>-651280.8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-203967.94</v>
      </c>
      <c r="DC19" s="4">
        <v>-205671.22</v>
      </c>
      <c r="DD19" s="4">
        <v>0</v>
      </c>
      <c r="DE19" s="4">
        <v>-2791739.37</v>
      </c>
      <c r="DF19" s="4">
        <v>21814.58</v>
      </c>
      <c r="DG19" s="4">
        <v>1999995.35</v>
      </c>
      <c r="DH19" s="4">
        <v>-67593.88</v>
      </c>
      <c r="DI19" s="4">
        <v>699888.54</v>
      </c>
      <c r="DJ19" s="4">
        <v>2632290.01</v>
      </c>
      <c r="DK19" s="4">
        <v>-598359.36</v>
      </c>
      <c r="DL19" s="4">
        <v>6378637.62</v>
      </c>
      <c r="DM19" s="4">
        <v>0</v>
      </c>
      <c r="DN19" s="4">
        <v>0</v>
      </c>
      <c r="DO19" s="4">
        <v>598.5</v>
      </c>
      <c r="DP19" s="4">
        <v>0</v>
      </c>
      <c r="DQ19" s="4">
        <v>0</v>
      </c>
      <c r="DR19" s="4">
        <v>6379236.12</v>
      </c>
      <c r="DS19" s="4">
        <v>0</v>
      </c>
      <c r="DT19" s="4">
        <v>14054.78</v>
      </c>
      <c r="DU19" s="4">
        <v>0</v>
      </c>
      <c r="DV19" s="4">
        <v>0</v>
      </c>
      <c r="DW19" s="4">
        <v>14054.78</v>
      </c>
      <c r="DX19" s="4">
        <v>4339849.13</v>
      </c>
      <c r="DY19" s="4">
        <v>11847311.67</v>
      </c>
      <c r="DZ19" s="4">
        <v>7952967.91</v>
      </c>
      <c r="EA19" s="4">
        <v>221479.21</v>
      </c>
      <c r="EB19" s="4">
        <v>24361607.92</v>
      </c>
      <c r="EC19" s="4">
        <v>19042313.18</v>
      </c>
      <c r="ED19" s="4">
        <v>982840.48</v>
      </c>
      <c r="EE19" s="4">
        <v>2448708.61</v>
      </c>
      <c r="EF19" s="4">
        <v>22473862.27</v>
      </c>
      <c r="EG19" s="4">
        <v>-7292655.31</v>
      </c>
      <c r="EH19" s="4">
        <v>1125193.85</v>
      </c>
      <c r="EI19" s="4">
        <v>6330720</v>
      </c>
      <c r="EJ19" s="4">
        <v>0</v>
      </c>
      <c r="EK19" s="4">
        <v>0</v>
      </c>
      <c r="EL19" s="4">
        <v>0</v>
      </c>
      <c r="EM19" s="4">
        <v>0</v>
      </c>
      <c r="EN19" s="4">
        <v>0</v>
      </c>
      <c r="EO19" s="4">
        <v>0</v>
      </c>
      <c r="EP19" s="4">
        <v>0</v>
      </c>
      <c r="EQ19" s="4">
        <v>0</v>
      </c>
      <c r="ER19" s="4">
        <v>-231236.01</v>
      </c>
      <c r="ES19" s="4">
        <v>-252741.34</v>
      </c>
      <c r="ET19" s="4">
        <v>0</v>
      </c>
      <c r="EU19" s="4">
        <v>-67977.47</v>
      </c>
      <c r="EV19" s="4">
        <v>1819768.18</v>
      </c>
      <c r="EW19" s="4">
        <v>275138.66</v>
      </c>
      <c r="EX19" s="4">
        <v>-789862.96</v>
      </c>
      <c r="EY19" s="4">
        <v>-700000</v>
      </c>
      <c r="EZ19" s="4">
        <v>-1214724.3</v>
      </c>
      <c r="FA19" s="4">
        <v>481022.25</v>
      </c>
      <c r="FB19" s="4">
        <v>5163913.32</v>
      </c>
      <c r="FC19" s="4">
        <v>0</v>
      </c>
      <c r="FD19" s="4">
        <v>0</v>
      </c>
      <c r="FE19" s="4">
        <v>0</v>
      </c>
      <c r="FF19" s="4">
        <v>0</v>
      </c>
      <c r="FG19" s="4">
        <v>0</v>
      </c>
      <c r="FH19" s="4">
        <v>5163913.32</v>
      </c>
      <c r="FI19" s="4">
        <v>0</v>
      </c>
      <c r="FJ19" s="4">
        <v>495077.03</v>
      </c>
      <c r="FK19" s="4">
        <v>0</v>
      </c>
      <c r="FL19" s="4">
        <v>0</v>
      </c>
      <c r="FM19" s="4">
        <v>495077.03</v>
      </c>
      <c r="FN19" s="11">
        <f t="shared" si="0"/>
        <v>-0.0011439827819049806</v>
      </c>
      <c r="FO19" s="11">
        <f t="shared" si="1"/>
        <v>0.19164729624299773</v>
      </c>
    </row>
    <row r="20" spans="1:171" ht="12.75">
      <c r="A20" s="3" t="s">
        <v>79</v>
      </c>
      <c r="B20" s="4">
        <v>1494643.47</v>
      </c>
      <c r="C20" s="4">
        <v>3447890.25</v>
      </c>
      <c r="D20" s="4">
        <v>6306053.06</v>
      </c>
      <c r="E20" s="4">
        <v>72008.15</v>
      </c>
      <c r="F20" s="4">
        <v>11320594.93</v>
      </c>
      <c r="G20" s="4">
        <v>9626042.65</v>
      </c>
      <c r="H20" s="4">
        <v>945579.3</v>
      </c>
      <c r="I20" s="4">
        <v>701729.71</v>
      </c>
      <c r="J20" s="4">
        <v>11273351.66</v>
      </c>
      <c r="K20" s="4">
        <v>-2876001.54</v>
      </c>
      <c r="L20" s="4">
        <v>104540</v>
      </c>
      <c r="M20" s="4">
        <v>2218368.25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-62994.79</v>
      </c>
      <c r="W20" s="4">
        <v>-99791.49</v>
      </c>
      <c r="X20" s="4">
        <v>0</v>
      </c>
      <c r="Y20" s="4">
        <v>-616088.08</v>
      </c>
      <c r="Z20" s="4">
        <v>-568844.81</v>
      </c>
      <c r="AA20" s="4">
        <v>312697.57</v>
      </c>
      <c r="AB20" s="4">
        <v>-416531.7</v>
      </c>
      <c r="AC20" s="4">
        <v>0</v>
      </c>
      <c r="AD20" s="4">
        <v>-103834.13</v>
      </c>
      <c r="AE20" s="4">
        <v>209237.52</v>
      </c>
      <c r="AF20" s="4">
        <v>2759002.28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2759002.28</v>
      </c>
      <c r="AM20" s="4">
        <v>0</v>
      </c>
      <c r="AN20" s="4">
        <v>3011846.62</v>
      </c>
      <c r="AO20" s="4">
        <v>0</v>
      </c>
      <c r="AP20" s="4">
        <v>0</v>
      </c>
      <c r="AQ20" s="4">
        <v>3011846.62</v>
      </c>
      <c r="AR20" s="4">
        <v>2436048.22</v>
      </c>
      <c r="AS20" s="4">
        <v>4215346.39</v>
      </c>
      <c r="AT20" s="4">
        <v>7736522.63</v>
      </c>
      <c r="AU20" s="4">
        <v>34588.9</v>
      </c>
      <c r="AV20" s="4">
        <v>14422506.14</v>
      </c>
      <c r="AW20" s="4">
        <v>11021643.04</v>
      </c>
      <c r="AX20" s="4">
        <v>1376829.29</v>
      </c>
      <c r="AY20" s="4">
        <v>1434244.14</v>
      </c>
      <c r="AZ20" s="4">
        <v>13832716.47</v>
      </c>
      <c r="BA20" s="4">
        <v>-13418058.18</v>
      </c>
      <c r="BB20" s="4">
        <v>225116</v>
      </c>
      <c r="BC20" s="4">
        <v>9416055.27</v>
      </c>
      <c r="BD20" s="4">
        <v>-185000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-85934.7</v>
      </c>
      <c r="BM20" s="4">
        <v>-105388.36</v>
      </c>
      <c r="BN20" s="4">
        <v>0</v>
      </c>
      <c r="BO20" s="4">
        <v>-4047821.61</v>
      </c>
      <c r="BP20" s="4">
        <v>-3458031.94</v>
      </c>
      <c r="BQ20" s="4">
        <v>3165801.89</v>
      </c>
      <c r="BR20" s="4">
        <v>-725505.7</v>
      </c>
      <c r="BS20" s="4">
        <v>0</v>
      </c>
      <c r="BT20" s="4">
        <v>2440296.19</v>
      </c>
      <c r="BU20" s="4">
        <v>-2290168.61</v>
      </c>
      <c r="BV20" s="4">
        <v>5199298.47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5199298.47</v>
      </c>
      <c r="CC20" s="4">
        <v>0</v>
      </c>
      <c r="CD20" s="4">
        <v>297189.01</v>
      </c>
      <c r="CE20" s="4">
        <v>424489</v>
      </c>
      <c r="CF20" s="4">
        <v>0</v>
      </c>
      <c r="CG20" s="4">
        <v>721678.01</v>
      </c>
      <c r="CH20" s="4">
        <v>2933756.7</v>
      </c>
      <c r="CI20" s="4">
        <v>5327264.3</v>
      </c>
      <c r="CJ20" s="4">
        <v>7547973.58</v>
      </c>
      <c r="CK20" s="4">
        <v>126457.6</v>
      </c>
      <c r="CL20" s="4">
        <v>15935452.18</v>
      </c>
      <c r="CM20" s="4">
        <v>13852827.78</v>
      </c>
      <c r="CN20" s="4">
        <v>1369875.71</v>
      </c>
      <c r="CO20" s="4">
        <v>1053209.9</v>
      </c>
      <c r="CP20" s="4">
        <v>16275913.39</v>
      </c>
      <c r="CQ20" s="4">
        <v>-5593703.07</v>
      </c>
      <c r="CR20" s="4">
        <v>92730</v>
      </c>
      <c r="CS20" s="4">
        <v>6895608.23</v>
      </c>
      <c r="CT20" s="4">
        <v>0</v>
      </c>
      <c r="CU20" s="4">
        <v>0</v>
      </c>
      <c r="CV20" s="4">
        <v>0</v>
      </c>
      <c r="CW20" s="4">
        <v>0</v>
      </c>
      <c r="CX20" s="4">
        <v>-36000</v>
      </c>
      <c r="CY20" s="4">
        <v>0</v>
      </c>
      <c r="CZ20" s="4">
        <v>0</v>
      </c>
      <c r="DA20" s="4">
        <v>0</v>
      </c>
      <c r="DB20" s="4">
        <v>15121.44</v>
      </c>
      <c r="DC20" s="4">
        <v>-191387.26</v>
      </c>
      <c r="DD20" s="4">
        <v>0</v>
      </c>
      <c r="DE20" s="4">
        <v>1373756.6</v>
      </c>
      <c r="DF20" s="4">
        <v>1033295.39</v>
      </c>
      <c r="DG20" s="4">
        <v>200000</v>
      </c>
      <c r="DH20" s="4">
        <v>-607274.06</v>
      </c>
      <c r="DI20" s="4">
        <v>0</v>
      </c>
      <c r="DJ20" s="4">
        <v>-407274.06</v>
      </c>
      <c r="DK20" s="4">
        <v>-407841.72</v>
      </c>
      <c r="DL20" s="4">
        <v>4792024.41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4792024.41</v>
      </c>
      <c r="DS20" s="4">
        <v>0</v>
      </c>
      <c r="DT20" s="4">
        <v>257712.29</v>
      </c>
      <c r="DU20" s="4">
        <v>56124</v>
      </c>
      <c r="DV20" s="4">
        <v>0</v>
      </c>
      <c r="DW20" s="4">
        <v>313836.29</v>
      </c>
      <c r="DX20" s="4">
        <v>3615522.2</v>
      </c>
      <c r="DY20" s="4">
        <v>6791886.15</v>
      </c>
      <c r="DZ20" s="4">
        <v>8521201.01</v>
      </c>
      <c r="EA20" s="4">
        <v>53512.54</v>
      </c>
      <c r="EB20" s="4">
        <v>18982121.9</v>
      </c>
      <c r="EC20" s="4">
        <v>14849346.95</v>
      </c>
      <c r="ED20" s="4">
        <v>1670362.54</v>
      </c>
      <c r="EE20" s="4">
        <v>1350946.21</v>
      </c>
      <c r="EF20" s="4">
        <v>17870655.7</v>
      </c>
      <c r="EG20" s="4">
        <v>-6963907.58</v>
      </c>
      <c r="EH20" s="4">
        <v>0</v>
      </c>
      <c r="EI20" s="4">
        <v>5804993</v>
      </c>
      <c r="EJ20" s="4">
        <v>0</v>
      </c>
      <c r="EK20" s="4">
        <v>0</v>
      </c>
      <c r="EL20" s="4">
        <v>0</v>
      </c>
      <c r="EM20" s="4">
        <v>0</v>
      </c>
      <c r="EN20" s="4">
        <v>0</v>
      </c>
      <c r="EO20" s="4">
        <v>0</v>
      </c>
      <c r="EP20" s="4">
        <v>0</v>
      </c>
      <c r="EQ20" s="4">
        <v>0</v>
      </c>
      <c r="ER20" s="4">
        <v>77386.72</v>
      </c>
      <c r="ES20" s="4">
        <v>-197149.26</v>
      </c>
      <c r="ET20" s="4">
        <v>0</v>
      </c>
      <c r="EU20" s="4">
        <v>-1081527.86</v>
      </c>
      <c r="EV20" s="4">
        <v>29938.34</v>
      </c>
      <c r="EW20" s="4">
        <v>2212004.55</v>
      </c>
      <c r="EX20" s="4">
        <v>-997814.85</v>
      </c>
      <c r="EY20" s="4">
        <v>0</v>
      </c>
      <c r="EZ20" s="4">
        <v>1214189.7</v>
      </c>
      <c r="FA20" s="4">
        <v>396932.31</v>
      </c>
      <c r="FB20" s="4">
        <v>6006214.11</v>
      </c>
      <c r="FC20" s="4">
        <v>0</v>
      </c>
      <c r="FD20" s="4">
        <v>0</v>
      </c>
      <c r="FE20" s="4">
        <v>0</v>
      </c>
      <c r="FF20" s="4">
        <v>0</v>
      </c>
      <c r="FG20" s="4">
        <v>0</v>
      </c>
      <c r="FH20" s="4">
        <v>6006214.11</v>
      </c>
      <c r="FI20" s="4">
        <v>0</v>
      </c>
      <c r="FJ20" s="4">
        <v>73491.6</v>
      </c>
      <c r="FK20" s="4">
        <v>637277</v>
      </c>
      <c r="FL20" s="4">
        <v>0</v>
      </c>
      <c r="FM20" s="4">
        <v>710768.6</v>
      </c>
      <c r="FN20" s="11">
        <f t="shared" si="0"/>
        <v>-0.15612812074502588</v>
      </c>
      <c r="FO20" s="11">
        <f t="shared" si="1"/>
        <v>0.27897015612358916</v>
      </c>
    </row>
    <row r="21" spans="1:171" ht="12.75">
      <c r="A21" s="3" t="s">
        <v>80</v>
      </c>
      <c r="B21" s="4">
        <v>14423352.92</v>
      </c>
      <c r="C21" s="4">
        <v>55267661.51</v>
      </c>
      <c r="D21" s="4">
        <v>34261972.04</v>
      </c>
      <c r="E21" s="4">
        <v>417789.4</v>
      </c>
      <c r="F21" s="4">
        <v>104370775.87</v>
      </c>
      <c r="G21" s="4">
        <v>89747021.99</v>
      </c>
      <c r="H21" s="4">
        <v>7832135.5</v>
      </c>
      <c r="I21" s="4">
        <v>8653035.41</v>
      </c>
      <c r="J21" s="4">
        <v>106232192.9</v>
      </c>
      <c r="K21" s="4">
        <v>-27837103.43</v>
      </c>
      <c r="L21" s="4">
        <v>5444893.55</v>
      </c>
      <c r="M21" s="4">
        <v>19624027.43</v>
      </c>
      <c r="N21" s="4">
        <v>-5537000</v>
      </c>
      <c r="O21" s="4">
        <v>0</v>
      </c>
      <c r="P21" s="4">
        <v>0</v>
      </c>
      <c r="Q21" s="4">
        <v>479402</v>
      </c>
      <c r="R21" s="4">
        <v>0</v>
      </c>
      <c r="S21" s="4">
        <v>0</v>
      </c>
      <c r="T21" s="4">
        <v>0</v>
      </c>
      <c r="U21" s="4">
        <v>0</v>
      </c>
      <c r="V21" s="4">
        <v>-654547.7</v>
      </c>
      <c r="W21" s="4">
        <v>-1304267.54</v>
      </c>
      <c r="X21" s="4">
        <v>0</v>
      </c>
      <c r="Y21" s="4">
        <v>-8480328.15</v>
      </c>
      <c r="Z21" s="4">
        <v>-10341745.18</v>
      </c>
      <c r="AA21" s="4">
        <v>6477863.01</v>
      </c>
      <c r="AB21" s="4">
        <v>-2765935.97</v>
      </c>
      <c r="AC21" s="4">
        <v>0</v>
      </c>
      <c r="AD21" s="4">
        <v>3711927.04</v>
      </c>
      <c r="AE21" s="4">
        <v>1528708.55</v>
      </c>
      <c r="AF21" s="4">
        <v>38816090.63</v>
      </c>
      <c r="AG21" s="4">
        <v>0</v>
      </c>
      <c r="AH21" s="4">
        <v>0</v>
      </c>
      <c r="AI21" s="4">
        <v>0</v>
      </c>
      <c r="AJ21" s="4">
        <v>1400000</v>
      </c>
      <c r="AK21" s="4">
        <v>8660</v>
      </c>
      <c r="AL21" s="4">
        <v>40224750.63</v>
      </c>
      <c r="AM21" s="4">
        <v>2000000</v>
      </c>
      <c r="AN21" s="4">
        <v>4456783.04</v>
      </c>
      <c r="AO21" s="4">
        <v>0</v>
      </c>
      <c r="AP21" s="4">
        <v>0</v>
      </c>
      <c r="AQ21" s="4">
        <v>4456783.04</v>
      </c>
      <c r="AR21" s="4">
        <v>18473284.58</v>
      </c>
      <c r="AS21" s="4">
        <v>61523864.54</v>
      </c>
      <c r="AT21" s="4">
        <v>39340807.7</v>
      </c>
      <c r="AU21" s="4">
        <v>811486.61</v>
      </c>
      <c r="AV21" s="4">
        <v>120149443.43</v>
      </c>
      <c r="AW21" s="4">
        <v>99204515.34</v>
      </c>
      <c r="AX21" s="4">
        <v>12682148.83</v>
      </c>
      <c r="AY21" s="4">
        <v>6990831.25</v>
      </c>
      <c r="AZ21" s="4">
        <v>118877495.42</v>
      </c>
      <c r="BA21" s="4">
        <v>-15498974.05</v>
      </c>
      <c r="BB21" s="4">
        <v>4210796.05</v>
      </c>
      <c r="BC21" s="4">
        <v>11920454.39</v>
      </c>
      <c r="BD21" s="4">
        <v>-160665.6</v>
      </c>
      <c r="BE21" s="4">
        <v>0</v>
      </c>
      <c r="BF21" s="4">
        <v>-100000</v>
      </c>
      <c r="BG21" s="4">
        <v>19955304.8</v>
      </c>
      <c r="BH21" s="4">
        <v>0</v>
      </c>
      <c r="BI21" s="4">
        <v>0</v>
      </c>
      <c r="BJ21" s="4">
        <v>0</v>
      </c>
      <c r="BK21" s="4">
        <v>0</v>
      </c>
      <c r="BL21" s="4">
        <v>9784876.22</v>
      </c>
      <c r="BM21" s="4">
        <v>-1082595.62</v>
      </c>
      <c r="BN21" s="4">
        <v>0</v>
      </c>
      <c r="BO21" s="4">
        <v>30111791.81</v>
      </c>
      <c r="BP21" s="4">
        <v>31383739.82</v>
      </c>
      <c r="BQ21" s="4">
        <v>2624067.22</v>
      </c>
      <c r="BR21" s="4">
        <v>-5073063.1</v>
      </c>
      <c r="BS21" s="4">
        <v>0</v>
      </c>
      <c r="BT21" s="4">
        <v>-2448995.88</v>
      </c>
      <c r="BU21" s="4">
        <v>10936924.36</v>
      </c>
      <c r="BV21" s="4">
        <v>36367094.75</v>
      </c>
      <c r="BW21" s="4">
        <v>0</v>
      </c>
      <c r="BX21" s="4">
        <v>0</v>
      </c>
      <c r="BY21" s="4">
        <v>0</v>
      </c>
      <c r="BZ21" s="4">
        <v>800000</v>
      </c>
      <c r="CA21" s="4">
        <v>0</v>
      </c>
      <c r="CB21" s="4">
        <v>37167094.75</v>
      </c>
      <c r="CC21" s="4">
        <v>0</v>
      </c>
      <c r="CD21" s="4">
        <v>15393707.4</v>
      </c>
      <c r="CE21" s="4">
        <v>0</v>
      </c>
      <c r="CF21" s="4">
        <v>0</v>
      </c>
      <c r="CG21" s="4">
        <v>15393707.4</v>
      </c>
      <c r="CH21" s="4">
        <v>18342100.92</v>
      </c>
      <c r="CI21" s="4">
        <v>74155677.03</v>
      </c>
      <c r="CJ21" s="4">
        <v>44161633.3</v>
      </c>
      <c r="CK21" s="4">
        <v>1020226.09</v>
      </c>
      <c r="CL21" s="4">
        <v>137679637.34</v>
      </c>
      <c r="CM21" s="4">
        <v>107581506.66</v>
      </c>
      <c r="CN21" s="4">
        <v>12160343.18</v>
      </c>
      <c r="CO21" s="4">
        <v>11003725.7</v>
      </c>
      <c r="CP21" s="4">
        <v>130745575.54</v>
      </c>
      <c r="CQ21" s="4">
        <v>-38303741.7</v>
      </c>
      <c r="CR21" s="4">
        <v>3044486.55</v>
      </c>
      <c r="CS21" s="4">
        <v>20862119.32</v>
      </c>
      <c r="CT21" s="4">
        <v>-1996335.58</v>
      </c>
      <c r="CU21" s="4">
        <v>0</v>
      </c>
      <c r="CV21" s="4">
        <v>-234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-1615476.63</v>
      </c>
      <c r="DC21" s="4">
        <v>-1202254.02</v>
      </c>
      <c r="DD21" s="4">
        <v>0</v>
      </c>
      <c r="DE21" s="4">
        <v>-18009182.04</v>
      </c>
      <c r="DF21" s="4">
        <v>-11075120.24</v>
      </c>
      <c r="DG21" s="4">
        <v>13720081.49</v>
      </c>
      <c r="DH21" s="4">
        <v>-4361982.83</v>
      </c>
      <c r="DI21" s="4">
        <v>0</v>
      </c>
      <c r="DJ21" s="4">
        <v>9358098.66</v>
      </c>
      <c r="DK21" s="4">
        <v>-10445424.4</v>
      </c>
      <c r="DL21" s="4">
        <v>45708324.7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45708324.7</v>
      </c>
      <c r="DS21" s="4">
        <v>0</v>
      </c>
      <c r="DT21" s="4">
        <v>4948283</v>
      </c>
      <c r="DU21" s="4">
        <v>0</v>
      </c>
      <c r="DV21" s="4">
        <v>0</v>
      </c>
      <c r="DW21" s="4">
        <v>4948283</v>
      </c>
      <c r="DX21" s="4">
        <v>16346408.34</v>
      </c>
      <c r="DY21" s="4">
        <v>89641482.7</v>
      </c>
      <c r="DZ21" s="4">
        <v>47926117.81</v>
      </c>
      <c r="EA21" s="4">
        <v>872430.19</v>
      </c>
      <c r="EB21" s="4">
        <v>154786439.04</v>
      </c>
      <c r="EC21" s="4">
        <v>123328560.7</v>
      </c>
      <c r="ED21" s="4">
        <v>14505431.87</v>
      </c>
      <c r="EE21" s="4">
        <v>11990725.74</v>
      </c>
      <c r="EF21" s="4">
        <v>149824718.31</v>
      </c>
      <c r="EG21" s="4">
        <v>-33243346.67</v>
      </c>
      <c r="EH21" s="4">
        <v>2530892</v>
      </c>
      <c r="EI21" s="4">
        <v>22096108.97</v>
      </c>
      <c r="EJ21" s="4">
        <v>-1103956</v>
      </c>
      <c r="EK21" s="4">
        <v>0</v>
      </c>
      <c r="EL21" s="4">
        <v>-300000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-2653821.73</v>
      </c>
      <c r="ES21" s="4">
        <v>-1894715.93</v>
      </c>
      <c r="ET21" s="4">
        <v>0</v>
      </c>
      <c r="EU21" s="4">
        <v>-12674123.43</v>
      </c>
      <c r="EV21" s="4">
        <v>-7712402.7</v>
      </c>
      <c r="EW21" s="4">
        <v>6273263.07</v>
      </c>
      <c r="EX21" s="4">
        <v>-5566176.52</v>
      </c>
      <c r="EY21" s="4">
        <v>0</v>
      </c>
      <c r="EZ21" s="4">
        <v>707086.55</v>
      </c>
      <c r="FA21" s="4">
        <v>-1639587.33</v>
      </c>
      <c r="FB21" s="4">
        <v>46415379.34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46415379.34</v>
      </c>
      <c r="FI21" s="4">
        <v>0</v>
      </c>
      <c r="FJ21" s="4">
        <v>3308695.67</v>
      </c>
      <c r="FK21" s="4">
        <v>0</v>
      </c>
      <c r="FL21" s="4">
        <v>0</v>
      </c>
      <c r="FM21" s="4">
        <v>3308695.67</v>
      </c>
      <c r="FN21" s="11">
        <f t="shared" si="0"/>
        <v>0.014565046615081043</v>
      </c>
      <c r="FO21" s="11">
        <f t="shared" si="1"/>
        <v>0.2784913454780128</v>
      </c>
    </row>
    <row r="22" spans="1:171" ht="12.75">
      <c r="A22" s="3" t="s">
        <v>81</v>
      </c>
      <c r="B22" s="4">
        <v>878085.15</v>
      </c>
      <c r="C22" s="4">
        <v>5284903.35</v>
      </c>
      <c r="D22" s="4">
        <v>5534824.58</v>
      </c>
      <c r="E22" s="4">
        <v>323161.74</v>
      </c>
      <c r="F22" s="4">
        <v>12020974.82</v>
      </c>
      <c r="G22" s="4">
        <v>10321348.18</v>
      </c>
      <c r="H22" s="4">
        <v>1078282.49</v>
      </c>
      <c r="I22" s="4">
        <v>546796.68</v>
      </c>
      <c r="J22" s="4">
        <v>11946427.35</v>
      </c>
      <c r="K22" s="4">
        <v>-348827.11</v>
      </c>
      <c r="L22" s="4">
        <v>0</v>
      </c>
      <c r="M22" s="4">
        <v>825759</v>
      </c>
      <c r="N22" s="4">
        <v>0</v>
      </c>
      <c r="O22" s="4">
        <v>0</v>
      </c>
      <c r="P22" s="4">
        <v>0</v>
      </c>
      <c r="Q22" s="4">
        <v>0</v>
      </c>
      <c r="R22" s="4">
        <v>-21000</v>
      </c>
      <c r="S22" s="4">
        <v>0</v>
      </c>
      <c r="T22" s="4">
        <v>0</v>
      </c>
      <c r="U22" s="4">
        <v>0</v>
      </c>
      <c r="V22" s="4">
        <v>-39949.78</v>
      </c>
      <c r="W22" s="4">
        <v>-39949.78</v>
      </c>
      <c r="X22" s="4">
        <v>0</v>
      </c>
      <c r="Y22" s="4">
        <v>415982.11</v>
      </c>
      <c r="Z22" s="4">
        <v>490529.58</v>
      </c>
      <c r="AA22" s="4">
        <v>0</v>
      </c>
      <c r="AB22" s="4">
        <v>-275079.89</v>
      </c>
      <c r="AC22" s="4">
        <v>0</v>
      </c>
      <c r="AD22" s="4">
        <v>-275079.89</v>
      </c>
      <c r="AE22" s="4">
        <v>-62023.41</v>
      </c>
      <c r="AF22" s="4">
        <v>626459.35</v>
      </c>
      <c r="AG22" s="4">
        <v>0</v>
      </c>
      <c r="AH22" s="4">
        <v>0</v>
      </c>
      <c r="AI22" s="4">
        <v>0</v>
      </c>
      <c r="AJ22" s="4">
        <v>506163</v>
      </c>
      <c r="AK22" s="4">
        <v>0</v>
      </c>
      <c r="AL22" s="4">
        <v>1132622.35</v>
      </c>
      <c r="AM22" s="4">
        <v>0</v>
      </c>
      <c r="AN22" s="4">
        <v>287548.87</v>
      </c>
      <c r="AO22" s="4">
        <v>0</v>
      </c>
      <c r="AP22" s="4">
        <v>0</v>
      </c>
      <c r="AQ22" s="4">
        <v>287548.87</v>
      </c>
      <c r="AR22" s="4">
        <v>1026141.2</v>
      </c>
      <c r="AS22" s="4">
        <v>6572262.03</v>
      </c>
      <c r="AT22" s="4">
        <v>6153402.97</v>
      </c>
      <c r="AU22" s="4">
        <v>664465.24</v>
      </c>
      <c r="AV22" s="4">
        <v>14416271.44</v>
      </c>
      <c r="AW22" s="4">
        <v>10654092.07</v>
      </c>
      <c r="AX22" s="4">
        <v>1371747.41</v>
      </c>
      <c r="AY22" s="4">
        <v>762102.62</v>
      </c>
      <c r="AZ22" s="4">
        <v>12787942.1</v>
      </c>
      <c r="BA22" s="4">
        <v>-1733960.5</v>
      </c>
      <c r="BB22" s="4">
        <v>0</v>
      </c>
      <c r="BC22" s="4">
        <v>824036</v>
      </c>
      <c r="BD22" s="4">
        <v>0</v>
      </c>
      <c r="BE22" s="4">
        <v>0</v>
      </c>
      <c r="BF22" s="4">
        <v>0</v>
      </c>
      <c r="BG22" s="4">
        <v>0</v>
      </c>
      <c r="BH22" s="4">
        <v>-567000</v>
      </c>
      <c r="BI22" s="4">
        <v>0</v>
      </c>
      <c r="BJ22" s="4">
        <v>0</v>
      </c>
      <c r="BK22" s="4">
        <v>0</v>
      </c>
      <c r="BL22" s="4">
        <v>-29358.86</v>
      </c>
      <c r="BM22" s="4">
        <v>-29108.39</v>
      </c>
      <c r="BN22" s="4">
        <v>0</v>
      </c>
      <c r="BO22" s="4">
        <v>-1506283.36</v>
      </c>
      <c r="BP22" s="4">
        <v>122045.98</v>
      </c>
      <c r="BQ22" s="4">
        <v>1525000</v>
      </c>
      <c r="BR22" s="4">
        <v>-292290.18</v>
      </c>
      <c r="BS22" s="4">
        <v>0</v>
      </c>
      <c r="BT22" s="4">
        <v>1232709.82</v>
      </c>
      <c r="BU22" s="4">
        <v>1002455.32</v>
      </c>
      <c r="BV22" s="4">
        <v>1859175.58</v>
      </c>
      <c r="BW22" s="4">
        <v>0</v>
      </c>
      <c r="BX22" s="4">
        <v>0</v>
      </c>
      <c r="BY22" s="4">
        <v>0</v>
      </c>
      <c r="BZ22" s="4">
        <v>337442</v>
      </c>
      <c r="CA22" s="4">
        <v>0</v>
      </c>
      <c r="CB22" s="4">
        <v>2196617.58</v>
      </c>
      <c r="CC22" s="4">
        <v>0</v>
      </c>
      <c r="CD22" s="4">
        <v>1290004.19</v>
      </c>
      <c r="CE22" s="4">
        <v>0</v>
      </c>
      <c r="CF22" s="4">
        <v>0</v>
      </c>
      <c r="CG22" s="4">
        <v>1290004.19</v>
      </c>
      <c r="CH22" s="4">
        <v>1038913.45</v>
      </c>
      <c r="CI22" s="4">
        <v>8493228.82</v>
      </c>
      <c r="CJ22" s="4">
        <v>6216486.08</v>
      </c>
      <c r="CK22" s="4">
        <v>660135.87</v>
      </c>
      <c r="CL22" s="4">
        <v>16408764.22</v>
      </c>
      <c r="CM22" s="4">
        <v>12605702.1</v>
      </c>
      <c r="CN22" s="4">
        <v>1547211.01</v>
      </c>
      <c r="CO22" s="4">
        <v>1564665.66</v>
      </c>
      <c r="CP22" s="4">
        <v>15717578.77</v>
      </c>
      <c r="CQ22" s="4">
        <v>-4225998.82</v>
      </c>
      <c r="CR22" s="4">
        <v>343670.27</v>
      </c>
      <c r="CS22" s="4">
        <v>2267999.55</v>
      </c>
      <c r="CT22" s="4">
        <v>-18000</v>
      </c>
      <c r="CU22" s="4">
        <v>0</v>
      </c>
      <c r="CV22" s="4">
        <v>0</v>
      </c>
      <c r="CW22" s="4">
        <v>0</v>
      </c>
      <c r="CX22" s="4">
        <v>-1176000</v>
      </c>
      <c r="CY22" s="4">
        <v>0</v>
      </c>
      <c r="CZ22" s="4">
        <v>0</v>
      </c>
      <c r="DA22" s="4">
        <v>0</v>
      </c>
      <c r="DB22" s="4">
        <v>-114418.69</v>
      </c>
      <c r="DC22" s="4">
        <v>-117347.74</v>
      </c>
      <c r="DD22" s="4">
        <v>0</v>
      </c>
      <c r="DE22" s="4">
        <v>-2922747.69</v>
      </c>
      <c r="DF22" s="4">
        <v>-2231562.24</v>
      </c>
      <c r="DG22" s="4">
        <v>3276003.42</v>
      </c>
      <c r="DH22" s="4">
        <v>-334175.58</v>
      </c>
      <c r="DI22" s="4">
        <v>0</v>
      </c>
      <c r="DJ22" s="4">
        <v>2941827.84</v>
      </c>
      <c r="DK22" s="4">
        <v>388483.1</v>
      </c>
      <c r="DL22" s="4">
        <v>4801003.42</v>
      </c>
      <c r="DM22" s="4">
        <v>0</v>
      </c>
      <c r="DN22" s="4">
        <v>0</v>
      </c>
      <c r="DO22" s="4">
        <v>0</v>
      </c>
      <c r="DP22" s="4">
        <v>168721</v>
      </c>
      <c r="DQ22" s="4">
        <v>0</v>
      </c>
      <c r="DR22" s="4">
        <v>4969724.42</v>
      </c>
      <c r="DS22" s="4">
        <v>0</v>
      </c>
      <c r="DT22" s="4">
        <v>1678487.29</v>
      </c>
      <c r="DU22" s="4">
        <v>0</v>
      </c>
      <c r="DV22" s="4">
        <v>0</v>
      </c>
      <c r="DW22" s="4">
        <v>1678487.29</v>
      </c>
      <c r="DX22" s="5">
        <v>1029211.6</v>
      </c>
      <c r="DY22" s="5">
        <v>11371211.2</v>
      </c>
      <c r="DZ22" s="5">
        <v>6845138.38</v>
      </c>
      <c r="EA22" s="5">
        <v>1145154.61</v>
      </c>
      <c r="EB22" s="5">
        <v>20390715.79</v>
      </c>
      <c r="EC22" s="5">
        <v>15861732.79</v>
      </c>
      <c r="ED22" s="5">
        <v>1686636.37</v>
      </c>
      <c r="EE22" s="5">
        <v>1603200.77</v>
      </c>
      <c r="EF22" s="5">
        <v>19151569.93</v>
      </c>
      <c r="EG22" s="5">
        <v>-2911981.06</v>
      </c>
      <c r="EH22" s="5">
        <v>330022</v>
      </c>
      <c r="EI22" s="5">
        <v>1840288.98</v>
      </c>
      <c r="EJ22" s="5">
        <v>0</v>
      </c>
      <c r="EK22" s="5">
        <v>0</v>
      </c>
      <c r="EL22" s="5">
        <v>0</v>
      </c>
      <c r="EM22" s="5">
        <v>0</v>
      </c>
      <c r="EN22" s="5">
        <v>0</v>
      </c>
      <c r="EO22" s="5">
        <v>0</v>
      </c>
      <c r="EP22" s="5">
        <v>0</v>
      </c>
      <c r="EQ22" s="5">
        <v>0</v>
      </c>
      <c r="ER22" s="5">
        <v>-214550.08</v>
      </c>
      <c r="ES22" s="5">
        <v>-216212.62</v>
      </c>
      <c r="ET22" s="5">
        <v>0</v>
      </c>
      <c r="EU22" s="5">
        <v>-956220.16</v>
      </c>
      <c r="EV22" s="5">
        <v>282925.7</v>
      </c>
      <c r="EW22" s="5">
        <v>0</v>
      </c>
      <c r="EX22" s="5">
        <v>-256980.28</v>
      </c>
      <c r="EY22" s="5">
        <v>0</v>
      </c>
      <c r="EZ22" s="5">
        <v>-256980.28</v>
      </c>
      <c r="FA22" s="5">
        <v>754564</v>
      </c>
      <c r="FB22" s="5">
        <v>4547386.38</v>
      </c>
      <c r="FC22" s="5">
        <v>0</v>
      </c>
      <c r="FD22" s="5">
        <v>0</v>
      </c>
      <c r="FE22" s="5">
        <v>0</v>
      </c>
      <c r="FF22" s="5">
        <v>0</v>
      </c>
      <c r="FG22" s="5">
        <v>0</v>
      </c>
      <c r="FH22" s="5">
        <v>4547386.38</v>
      </c>
      <c r="FI22" s="5">
        <v>0</v>
      </c>
      <c r="FJ22" s="5">
        <v>2433051.29</v>
      </c>
      <c r="FK22" s="5">
        <v>0</v>
      </c>
      <c r="FL22" s="5">
        <v>0</v>
      </c>
      <c r="FM22" s="5">
        <v>2433051.29</v>
      </c>
      <c r="FN22" s="11">
        <f t="shared" si="0"/>
        <v>-0.06552300535988198</v>
      </c>
      <c r="FO22" s="11">
        <f t="shared" si="1"/>
        <v>0.10369106762975484</v>
      </c>
    </row>
    <row r="23" spans="1:171" ht="12.75">
      <c r="A23" s="3" t="s">
        <v>82</v>
      </c>
      <c r="B23" s="4">
        <v>1804283.3</v>
      </c>
      <c r="C23" s="4">
        <v>13097981.68</v>
      </c>
      <c r="D23" s="4">
        <v>12187410.14</v>
      </c>
      <c r="E23" s="4">
        <v>1200390.57</v>
      </c>
      <c r="F23" s="4">
        <v>28290065.69</v>
      </c>
      <c r="G23" s="4">
        <v>28723836.12</v>
      </c>
      <c r="H23" s="4">
        <v>981193.03</v>
      </c>
      <c r="I23" s="4">
        <v>153599.96</v>
      </c>
      <c r="J23" s="4">
        <v>29858629.11</v>
      </c>
      <c r="K23" s="4">
        <v>-449874.8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-147600.15</v>
      </c>
      <c r="W23" s="4">
        <v>-128538.25</v>
      </c>
      <c r="X23" s="4">
        <v>0</v>
      </c>
      <c r="Y23" s="4">
        <v>-597474.95</v>
      </c>
      <c r="Z23" s="4">
        <v>-2166038.37</v>
      </c>
      <c r="AA23" s="4">
        <v>2567000</v>
      </c>
      <c r="AB23" s="4">
        <v>-768820.4</v>
      </c>
      <c r="AC23" s="4">
        <v>0</v>
      </c>
      <c r="AD23" s="4">
        <v>1798179.6</v>
      </c>
      <c r="AE23" s="4">
        <v>-179354.18</v>
      </c>
      <c r="AF23" s="4">
        <v>3602943.85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3602943.85</v>
      </c>
      <c r="AM23" s="4">
        <v>0</v>
      </c>
      <c r="AN23" s="4">
        <v>1366714.4</v>
      </c>
      <c r="AO23" s="4">
        <v>0</v>
      </c>
      <c r="AP23" s="4">
        <v>0</v>
      </c>
      <c r="AQ23" s="4">
        <v>1366714.4</v>
      </c>
      <c r="AR23" s="4">
        <v>2284204.01</v>
      </c>
      <c r="AS23" s="4">
        <v>15350984.22</v>
      </c>
      <c r="AT23" s="4">
        <v>12267798.31</v>
      </c>
      <c r="AU23" s="4">
        <v>1229194.98</v>
      </c>
      <c r="AV23" s="4">
        <v>31132181.52</v>
      </c>
      <c r="AW23" s="4">
        <v>27108951.88</v>
      </c>
      <c r="AX23" s="4">
        <v>1606063.72</v>
      </c>
      <c r="AY23" s="4">
        <v>664149.12</v>
      </c>
      <c r="AZ23" s="4">
        <v>29379164.72</v>
      </c>
      <c r="BA23" s="4">
        <v>-171251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-99659.47</v>
      </c>
      <c r="BM23" s="4">
        <v>-125946.44</v>
      </c>
      <c r="BN23" s="4">
        <v>0</v>
      </c>
      <c r="BO23" s="4">
        <v>-270910.47</v>
      </c>
      <c r="BP23" s="4">
        <v>1482106.33</v>
      </c>
      <c r="BQ23" s="4">
        <v>0</v>
      </c>
      <c r="BR23" s="4">
        <v>-1538403.32</v>
      </c>
      <c r="BS23" s="4">
        <v>0</v>
      </c>
      <c r="BT23" s="4">
        <v>-1538403.32</v>
      </c>
      <c r="BU23" s="4">
        <v>-602278.97</v>
      </c>
      <c r="BV23" s="4">
        <v>2064540.53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2064540.53</v>
      </c>
      <c r="CC23" s="4">
        <v>0</v>
      </c>
      <c r="CD23" s="4">
        <v>764435.43</v>
      </c>
      <c r="CE23" s="4">
        <v>0</v>
      </c>
      <c r="CF23" s="4">
        <v>0</v>
      </c>
      <c r="CG23" s="4">
        <v>764435.43</v>
      </c>
      <c r="CH23" s="4">
        <v>1822788.84</v>
      </c>
      <c r="CI23" s="4">
        <v>18440966.54</v>
      </c>
      <c r="CJ23" s="4">
        <v>12693558.92</v>
      </c>
      <c r="CK23" s="4">
        <v>2714801</v>
      </c>
      <c r="CL23" s="4">
        <v>35672115.3</v>
      </c>
      <c r="CM23" s="4">
        <v>29281959.34</v>
      </c>
      <c r="CN23" s="4">
        <v>2178154.45</v>
      </c>
      <c r="CO23" s="4">
        <v>3489989.48</v>
      </c>
      <c r="CP23" s="4">
        <v>34950103.27</v>
      </c>
      <c r="CQ23" s="4">
        <v>-13242825.35</v>
      </c>
      <c r="CR23" s="4">
        <v>28445.15</v>
      </c>
      <c r="CS23" s="4">
        <v>9388087.2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-252788.37</v>
      </c>
      <c r="DC23" s="4">
        <v>-176041.32</v>
      </c>
      <c r="DD23" s="4">
        <v>0</v>
      </c>
      <c r="DE23" s="4">
        <v>-4079081.37</v>
      </c>
      <c r="DF23" s="4">
        <v>-3357069.34</v>
      </c>
      <c r="DG23" s="4">
        <v>5000000</v>
      </c>
      <c r="DH23" s="4">
        <v>-1064540.53</v>
      </c>
      <c r="DI23" s="4">
        <v>0</v>
      </c>
      <c r="DJ23" s="4">
        <v>3935459.47</v>
      </c>
      <c r="DK23" s="4">
        <v>336040.47</v>
      </c>
      <c r="DL23" s="4">
        <v>6000000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6000000</v>
      </c>
      <c r="DS23" s="4">
        <v>0</v>
      </c>
      <c r="DT23" s="4">
        <v>1100475.9</v>
      </c>
      <c r="DU23" s="4">
        <v>0</v>
      </c>
      <c r="DV23" s="4">
        <v>0</v>
      </c>
      <c r="DW23" s="4">
        <v>1100475.9</v>
      </c>
      <c r="DX23" s="5">
        <v>1921011.16</v>
      </c>
      <c r="DY23" s="5">
        <v>23233329.43</v>
      </c>
      <c r="DZ23" s="5">
        <v>14462532.77</v>
      </c>
      <c r="EA23" s="5">
        <v>2611950.68</v>
      </c>
      <c r="EB23" s="5">
        <v>42228824.04</v>
      </c>
      <c r="EC23" s="5">
        <v>31588257.62</v>
      </c>
      <c r="ED23" s="5">
        <v>1751187.01</v>
      </c>
      <c r="EE23" s="5">
        <v>1818932.55</v>
      </c>
      <c r="EF23" s="5">
        <v>35158377.18</v>
      </c>
      <c r="EG23" s="5">
        <v>-2678680.92</v>
      </c>
      <c r="EH23" s="5">
        <v>2100000</v>
      </c>
      <c r="EI23" s="5">
        <v>1977621.94</v>
      </c>
      <c r="EJ23" s="5">
        <v>0</v>
      </c>
      <c r="EK23" s="5">
        <v>0</v>
      </c>
      <c r="EL23" s="5">
        <v>0</v>
      </c>
      <c r="EM23" s="5">
        <v>0</v>
      </c>
      <c r="EN23" s="5">
        <v>0</v>
      </c>
      <c r="EO23" s="5">
        <v>0</v>
      </c>
      <c r="EP23" s="5">
        <v>0</v>
      </c>
      <c r="EQ23" s="5">
        <v>0</v>
      </c>
      <c r="ER23" s="5">
        <v>-184027.52</v>
      </c>
      <c r="ES23" s="5">
        <v>-220517.16</v>
      </c>
      <c r="ET23" s="5">
        <v>0</v>
      </c>
      <c r="EU23" s="5">
        <v>1214913.5</v>
      </c>
      <c r="EV23" s="5">
        <v>8285360.36</v>
      </c>
      <c r="EW23" s="5">
        <v>0</v>
      </c>
      <c r="EX23" s="5">
        <v>-3640000</v>
      </c>
      <c r="EY23" s="5">
        <v>0</v>
      </c>
      <c r="EZ23" s="5">
        <v>-3640000</v>
      </c>
      <c r="FA23" s="5">
        <v>4860405.46</v>
      </c>
      <c r="FB23" s="5">
        <v>2360000</v>
      </c>
      <c r="FC23" s="5">
        <v>0</v>
      </c>
      <c r="FD23" s="5">
        <v>0</v>
      </c>
      <c r="FE23" s="5">
        <v>0</v>
      </c>
      <c r="FF23" s="5">
        <v>0</v>
      </c>
      <c r="FG23" s="5">
        <v>0</v>
      </c>
      <c r="FH23" s="5">
        <v>2360000</v>
      </c>
      <c r="FI23" s="5">
        <v>0</v>
      </c>
      <c r="FJ23" s="5">
        <v>5960881.36</v>
      </c>
      <c r="FK23" s="5">
        <v>0</v>
      </c>
      <c r="FL23" s="5">
        <v>0</v>
      </c>
      <c r="FM23" s="5">
        <v>5960881.36</v>
      </c>
      <c r="FN23" s="11">
        <f t="shared" si="0"/>
        <v>0.10050857622697847</v>
      </c>
      <c r="FO23" s="11">
        <f t="shared" si="1"/>
        <v>0</v>
      </c>
    </row>
    <row r="24" spans="1:171" ht="12.75">
      <c r="A24" s="3" t="s">
        <v>83</v>
      </c>
      <c r="B24" s="4">
        <v>1773749.58</v>
      </c>
      <c r="C24" s="4">
        <v>11552181.64</v>
      </c>
      <c r="D24" s="4">
        <v>10251184.14</v>
      </c>
      <c r="E24" s="4">
        <v>139691.19</v>
      </c>
      <c r="F24" s="4">
        <v>23716806.55</v>
      </c>
      <c r="G24" s="4">
        <v>20992322.62</v>
      </c>
      <c r="H24" s="4">
        <v>922545.47</v>
      </c>
      <c r="I24" s="4">
        <v>1551164.31</v>
      </c>
      <c r="J24" s="4">
        <v>23466032.4</v>
      </c>
      <c r="K24" s="4">
        <v>-4106426.92</v>
      </c>
      <c r="L24" s="4">
        <v>504528</v>
      </c>
      <c r="M24" s="4">
        <v>1810000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-55834.25</v>
      </c>
      <c r="W24" s="4">
        <v>-89951.21</v>
      </c>
      <c r="X24" s="4">
        <v>0</v>
      </c>
      <c r="Y24" s="4">
        <v>-1847733.17</v>
      </c>
      <c r="Z24" s="4">
        <v>-1596959.02</v>
      </c>
      <c r="AA24" s="4">
        <v>2036802</v>
      </c>
      <c r="AB24" s="4">
        <v>-514680</v>
      </c>
      <c r="AC24" s="4">
        <v>0</v>
      </c>
      <c r="AD24" s="4">
        <v>1522122</v>
      </c>
      <c r="AE24" s="4">
        <v>-54986.29</v>
      </c>
      <c r="AF24" s="4">
        <v>3725545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3725545</v>
      </c>
      <c r="AM24" s="4">
        <v>0</v>
      </c>
      <c r="AN24" s="4">
        <v>2785387.22</v>
      </c>
      <c r="AO24" s="4">
        <v>0</v>
      </c>
      <c r="AP24" s="4">
        <v>0</v>
      </c>
      <c r="AQ24" s="4">
        <v>2785387.22</v>
      </c>
      <c r="AR24" s="4">
        <v>2204989.35</v>
      </c>
      <c r="AS24" s="4">
        <v>13670304.4</v>
      </c>
      <c r="AT24" s="4">
        <v>10691943.95</v>
      </c>
      <c r="AU24" s="4">
        <v>221277.5</v>
      </c>
      <c r="AV24" s="4">
        <v>26788515.2</v>
      </c>
      <c r="AW24" s="4">
        <v>23205740.72</v>
      </c>
      <c r="AX24" s="4">
        <v>1445056.68</v>
      </c>
      <c r="AY24" s="4">
        <v>1247967.53</v>
      </c>
      <c r="AZ24" s="4">
        <v>25898764.93</v>
      </c>
      <c r="BA24" s="4">
        <v>-1253536.18</v>
      </c>
      <c r="BB24" s="4">
        <v>128841</v>
      </c>
      <c r="BC24" s="4">
        <v>818000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-45859.84</v>
      </c>
      <c r="BM24" s="4">
        <v>-101914.32</v>
      </c>
      <c r="BN24" s="4">
        <v>0</v>
      </c>
      <c r="BO24" s="4">
        <v>-352555.02</v>
      </c>
      <c r="BP24" s="4">
        <v>537195.25</v>
      </c>
      <c r="BQ24" s="4">
        <v>396.12</v>
      </c>
      <c r="BR24" s="4">
        <v>-743007.12</v>
      </c>
      <c r="BS24" s="4">
        <v>0</v>
      </c>
      <c r="BT24" s="4">
        <v>-742611</v>
      </c>
      <c r="BU24" s="4">
        <v>-428371.69</v>
      </c>
      <c r="BV24" s="4">
        <v>2982934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2982934</v>
      </c>
      <c r="CC24" s="4">
        <v>0</v>
      </c>
      <c r="CD24" s="4">
        <v>2357015.53</v>
      </c>
      <c r="CE24" s="4">
        <v>0</v>
      </c>
      <c r="CF24" s="4">
        <v>0</v>
      </c>
      <c r="CG24" s="4">
        <v>2357015.53</v>
      </c>
      <c r="CH24" s="4">
        <v>2060899.78</v>
      </c>
      <c r="CI24" s="4">
        <v>16297068.46</v>
      </c>
      <c r="CJ24" s="4">
        <v>12012803.81</v>
      </c>
      <c r="CK24" s="4">
        <v>382541.16</v>
      </c>
      <c r="CL24" s="4">
        <v>30753313.21</v>
      </c>
      <c r="CM24" s="4">
        <v>28701627.43</v>
      </c>
      <c r="CN24" s="4">
        <v>1844151.64</v>
      </c>
      <c r="CO24" s="4">
        <v>1995566.18</v>
      </c>
      <c r="CP24" s="4">
        <v>32541345.25</v>
      </c>
      <c r="CQ24" s="4">
        <v>-1383792</v>
      </c>
      <c r="CR24" s="4">
        <v>160389</v>
      </c>
      <c r="CS24" s="4">
        <v>3394836.41</v>
      </c>
      <c r="CT24" s="4">
        <v>-1363646.41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-54383.09</v>
      </c>
      <c r="DC24" s="4">
        <v>-125040.29</v>
      </c>
      <c r="DD24" s="4">
        <v>0</v>
      </c>
      <c r="DE24" s="4">
        <v>753403.91</v>
      </c>
      <c r="DF24" s="4">
        <v>-1034628.13</v>
      </c>
      <c r="DG24" s="4">
        <v>1330003.66</v>
      </c>
      <c r="DH24" s="4">
        <v>-854145.77</v>
      </c>
      <c r="DI24" s="4">
        <v>0</v>
      </c>
      <c r="DJ24" s="4">
        <v>475857.89</v>
      </c>
      <c r="DK24" s="4">
        <v>-329843.42</v>
      </c>
      <c r="DL24" s="4">
        <v>3456304.51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3456304.51</v>
      </c>
      <c r="DS24" s="4">
        <v>0</v>
      </c>
      <c r="DT24" s="4">
        <v>2027172.11</v>
      </c>
      <c r="DU24" s="4">
        <v>0</v>
      </c>
      <c r="DV24" s="4">
        <v>0</v>
      </c>
      <c r="DW24" s="4">
        <v>2027172.11</v>
      </c>
      <c r="DX24" s="4">
        <v>2310455.26</v>
      </c>
      <c r="DY24" s="4">
        <v>20101154.88</v>
      </c>
      <c r="DZ24" s="4">
        <v>13811109.57</v>
      </c>
      <c r="EA24" s="4">
        <v>341129.25</v>
      </c>
      <c r="EB24" s="4">
        <v>36563848.96</v>
      </c>
      <c r="EC24" s="4">
        <v>31236395.84</v>
      </c>
      <c r="ED24" s="4">
        <v>1801512.15</v>
      </c>
      <c r="EE24" s="4">
        <v>2634088.4</v>
      </c>
      <c r="EF24" s="4">
        <v>35671996.39</v>
      </c>
      <c r="EG24" s="4">
        <v>-3980803.6</v>
      </c>
      <c r="EH24" s="4">
        <v>6000</v>
      </c>
      <c r="EI24" s="4">
        <v>1487000</v>
      </c>
      <c r="EJ24" s="4">
        <v>0</v>
      </c>
      <c r="EK24" s="4">
        <v>0</v>
      </c>
      <c r="EL24" s="4">
        <v>0</v>
      </c>
      <c r="EM24" s="4">
        <v>0</v>
      </c>
      <c r="EN24" s="4">
        <v>0</v>
      </c>
      <c r="EO24" s="4">
        <v>0</v>
      </c>
      <c r="EP24" s="4">
        <v>0</v>
      </c>
      <c r="EQ24" s="4">
        <v>0</v>
      </c>
      <c r="ER24" s="4">
        <v>-136878.34</v>
      </c>
      <c r="ES24" s="4">
        <v>-217100</v>
      </c>
      <c r="ET24" s="4">
        <v>0</v>
      </c>
      <c r="EU24" s="4">
        <v>-2624681.94</v>
      </c>
      <c r="EV24" s="4">
        <v>-1732829.37</v>
      </c>
      <c r="EW24" s="4">
        <v>3813332</v>
      </c>
      <c r="EX24" s="4">
        <v>-1580019.56</v>
      </c>
      <c r="EY24" s="4">
        <v>0</v>
      </c>
      <c r="EZ24" s="4">
        <v>2233312.44</v>
      </c>
      <c r="FA24" s="4">
        <v>736069.62</v>
      </c>
      <c r="FB24" s="4">
        <v>5689616.95</v>
      </c>
      <c r="FC24" s="4">
        <v>0</v>
      </c>
      <c r="FD24" s="4">
        <v>0</v>
      </c>
      <c r="FE24" s="4">
        <v>0</v>
      </c>
      <c r="FF24" s="4">
        <v>0</v>
      </c>
      <c r="FG24" s="4">
        <v>0</v>
      </c>
      <c r="FH24" s="4">
        <v>5689616.95</v>
      </c>
      <c r="FI24" s="4">
        <v>0</v>
      </c>
      <c r="FJ24" s="4">
        <v>2763241.73</v>
      </c>
      <c r="FK24" s="4">
        <v>0</v>
      </c>
      <c r="FL24" s="4">
        <v>0</v>
      </c>
      <c r="FM24" s="4">
        <v>2763241.73</v>
      </c>
      <c r="FN24" s="11">
        <f t="shared" si="0"/>
        <v>-0.10467227545401171</v>
      </c>
      <c r="FO24" s="11">
        <f t="shared" si="1"/>
        <v>0.08003466000533441</v>
      </c>
    </row>
    <row r="25" spans="1:171" ht="12.75">
      <c r="A25" s="3" t="s">
        <v>84</v>
      </c>
      <c r="B25" s="4">
        <v>401537.79</v>
      </c>
      <c r="C25" s="4">
        <v>5249003.74</v>
      </c>
      <c r="D25" s="4">
        <v>8045569.61</v>
      </c>
      <c r="E25" s="4">
        <v>25937.7</v>
      </c>
      <c r="F25" s="4">
        <v>13722048.84</v>
      </c>
      <c r="G25" s="4">
        <v>11777483</v>
      </c>
      <c r="H25" s="4">
        <v>884360.5</v>
      </c>
      <c r="I25" s="4">
        <v>48614.11</v>
      </c>
      <c r="J25" s="4">
        <v>12710457.61</v>
      </c>
      <c r="K25" s="4">
        <v>-95679.8</v>
      </c>
      <c r="L25" s="4">
        <v>87000</v>
      </c>
      <c r="M25" s="4">
        <v>73798.3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-39405.88</v>
      </c>
      <c r="W25" s="4">
        <v>-39405.88</v>
      </c>
      <c r="X25" s="4">
        <v>0</v>
      </c>
      <c r="Y25" s="4">
        <v>25712.62</v>
      </c>
      <c r="Z25" s="4">
        <v>1037303.85</v>
      </c>
      <c r="AA25" s="4">
        <v>0</v>
      </c>
      <c r="AB25" s="4">
        <v>-360000</v>
      </c>
      <c r="AC25" s="4">
        <v>0</v>
      </c>
      <c r="AD25" s="4">
        <v>-360000</v>
      </c>
      <c r="AE25" s="4">
        <v>640410.46</v>
      </c>
      <c r="AF25" s="4">
        <v>130000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130000</v>
      </c>
      <c r="AM25" s="4">
        <v>0</v>
      </c>
      <c r="AN25" s="4">
        <v>1360747.5</v>
      </c>
      <c r="AO25" s="4">
        <v>0</v>
      </c>
      <c r="AP25" s="4">
        <v>0</v>
      </c>
      <c r="AQ25" s="4">
        <v>1360747.5</v>
      </c>
      <c r="AR25" s="4">
        <v>409371.73</v>
      </c>
      <c r="AS25" s="4">
        <v>6580989.53</v>
      </c>
      <c r="AT25" s="4">
        <v>9001025.89</v>
      </c>
      <c r="AU25" s="4">
        <v>70181.08</v>
      </c>
      <c r="AV25" s="4">
        <v>16061568.23</v>
      </c>
      <c r="AW25" s="4">
        <v>12797822.42</v>
      </c>
      <c r="AX25" s="4">
        <v>1171058.5</v>
      </c>
      <c r="AY25" s="4">
        <v>470175.65</v>
      </c>
      <c r="AZ25" s="4">
        <v>14439056.57</v>
      </c>
      <c r="BA25" s="4">
        <v>-299251.5</v>
      </c>
      <c r="BB25" s="4">
        <v>21768.7</v>
      </c>
      <c r="BC25" s="4">
        <v>104500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-104528.08</v>
      </c>
      <c r="BM25" s="4">
        <v>-4528.08</v>
      </c>
      <c r="BN25" s="4">
        <v>0</v>
      </c>
      <c r="BO25" s="4">
        <v>-277510.88</v>
      </c>
      <c r="BP25" s="4">
        <v>1345000.78</v>
      </c>
      <c r="BQ25" s="4">
        <v>0</v>
      </c>
      <c r="BR25" s="4">
        <v>-130000</v>
      </c>
      <c r="BS25" s="4">
        <v>0</v>
      </c>
      <c r="BT25" s="4">
        <v>-130000</v>
      </c>
      <c r="BU25" s="4">
        <v>1128488.13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2489235.63</v>
      </c>
      <c r="CE25" s="4">
        <v>0</v>
      </c>
      <c r="CF25" s="4">
        <v>0</v>
      </c>
      <c r="CG25" s="4">
        <v>2489235.63</v>
      </c>
      <c r="CH25" s="4">
        <v>409082.25</v>
      </c>
      <c r="CI25" s="4">
        <v>7974102.01</v>
      </c>
      <c r="CJ25" s="4">
        <v>8758187.51</v>
      </c>
      <c r="CK25" s="4">
        <v>438392.31</v>
      </c>
      <c r="CL25" s="4">
        <v>17579764.08</v>
      </c>
      <c r="CM25" s="4">
        <v>15144537.46</v>
      </c>
      <c r="CN25" s="4">
        <v>1285582.66</v>
      </c>
      <c r="CO25" s="4">
        <v>696262.35</v>
      </c>
      <c r="CP25" s="4">
        <v>17126382.47</v>
      </c>
      <c r="CQ25" s="4">
        <v>-341727.37</v>
      </c>
      <c r="CR25" s="4">
        <v>10520</v>
      </c>
      <c r="CS25" s="4">
        <v>416000</v>
      </c>
      <c r="CT25" s="4">
        <v>-36930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1500</v>
      </c>
      <c r="DC25" s="4">
        <v>0</v>
      </c>
      <c r="DD25" s="4">
        <v>0</v>
      </c>
      <c r="DE25" s="4">
        <v>49362.63</v>
      </c>
      <c r="DF25" s="4">
        <v>502744.24</v>
      </c>
      <c r="DG25" s="4">
        <v>0</v>
      </c>
      <c r="DH25" s="4">
        <v>0</v>
      </c>
      <c r="DI25" s="4">
        <v>0</v>
      </c>
      <c r="DJ25" s="4">
        <v>0</v>
      </c>
      <c r="DK25" s="4">
        <v>344076.32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2833311.95</v>
      </c>
      <c r="DU25" s="4">
        <v>0</v>
      </c>
      <c r="DV25" s="4">
        <v>0</v>
      </c>
      <c r="DW25" s="4">
        <v>2833311.95</v>
      </c>
      <c r="DX25" s="4">
        <v>546530.77</v>
      </c>
      <c r="DY25" s="4">
        <v>10116934.06</v>
      </c>
      <c r="DZ25" s="4">
        <v>8324458.22</v>
      </c>
      <c r="EA25" s="4">
        <v>178046.52</v>
      </c>
      <c r="EB25" s="4">
        <v>19165969.57</v>
      </c>
      <c r="EC25" s="4">
        <v>16187206.29</v>
      </c>
      <c r="ED25" s="4">
        <v>1358083.14</v>
      </c>
      <c r="EE25" s="4">
        <v>892098.09</v>
      </c>
      <c r="EF25" s="4">
        <v>18437387.52</v>
      </c>
      <c r="EG25" s="4">
        <v>-1726704.52</v>
      </c>
      <c r="EH25" s="4">
        <v>0</v>
      </c>
      <c r="EI25" s="4">
        <v>976270.5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2000</v>
      </c>
      <c r="ES25" s="4">
        <v>0</v>
      </c>
      <c r="ET25" s="4">
        <v>0</v>
      </c>
      <c r="EU25" s="4">
        <v>-748434.02</v>
      </c>
      <c r="EV25" s="4">
        <v>-19851.97</v>
      </c>
      <c r="EW25" s="4">
        <v>0</v>
      </c>
      <c r="EX25" s="4">
        <v>0</v>
      </c>
      <c r="EY25" s="4">
        <v>0</v>
      </c>
      <c r="EZ25" s="4">
        <v>0</v>
      </c>
      <c r="FA25" s="4">
        <v>991529.31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3824841.26</v>
      </c>
      <c r="FK25" s="4">
        <v>0</v>
      </c>
      <c r="FL25" s="4">
        <v>0</v>
      </c>
      <c r="FM25" s="4">
        <v>3824841.26</v>
      </c>
      <c r="FN25" s="11">
        <f t="shared" si="0"/>
        <v>0.1494939710477689</v>
      </c>
      <c r="FO25" s="11">
        <f t="shared" si="1"/>
        <v>0</v>
      </c>
    </row>
    <row r="26" spans="1:171" ht="12.75">
      <c r="A26" s="3" t="s">
        <v>85</v>
      </c>
      <c r="B26" s="4">
        <v>635628.65</v>
      </c>
      <c r="C26" s="4">
        <v>6072721.85</v>
      </c>
      <c r="D26" s="4">
        <v>5471557.34</v>
      </c>
      <c r="E26" s="4">
        <v>2937423.85</v>
      </c>
      <c r="F26" s="4">
        <v>15117331.69</v>
      </c>
      <c r="G26" s="4">
        <v>11435884.51</v>
      </c>
      <c r="H26" s="4">
        <v>1406513.21</v>
      </c>
      <c r="I26" s="4">
        <v>654179.18</v>
      </c>
      <c r="J26" s="4">
        <v>13496576.9</v>
      </c>
      <c r="K26" s="4">
        <v>-3770689.62</v>
      </c>
      <c r="L26" s="4">
        <v>0</v>
      </c>
      <c r="M26" s="4">
        <v>2979635.3</v>
      </c>
      <c r="N26" s="4">
        <v>0</v>
      </c>
      <c r="O26" s="4">
        <v>0</v>
      </c>
      <c r="P26" s="4">
        <v>0</v>
      </c>
      <c r="Q26" s="4">
        <v>0</v>
      </c>
      <c r="R26" s="4">
        <v>-61500</v>
      </c>
      <c r="S26" s="4">
        <v>0</v>
      </c>
      <c r="T26" s="4">
        <v>0</v>
      </c>
      <c r="U26" s="4">
        <v>0</v>
      </c>
      <c r="V26" s="4">
        <v>-129358.15</v>
      </c>
      <c r="W26" s="4">
        <v>-129494.15</v>
      </c>
      <c r="X26" s="4">
        <v>0</v>
      </c>
      <c r="Y26" s="4">
        <v>-981912.47</v>
      </c>
      <c r="Z26" s="4">
        <v>638842.32</v>
      </c>
      <c r="AA26" s="4">
        <v>0</v>
      </c>
      <c r="AB26" s="4">
        <v>-471616.21</v>
      </c>
      <c r="AC26" s="4">
        <v>0</v>
      </c>
      <c r="AD26" s="4">
        <v>-471616.21</v>
      </c>
      <c r="AE26" s="4">
        <v>643496.01</v>
      </c>
      <c r="AF26" s="4">
        <v>1600000</v>
      </c>
      <c r="AG26" s="4">
        <v>0</v>
      </c>
      <c r="AH26" s="4">
        <v>456999.29</v>
      </c>
      <c r="AI26" s="4">
        <v>0</v>
      </c>
      <c r="AJ26" s="4">
        <v>0</v>
      </c>
      <c r="AK26" s="4">
        <v>0</v>
      </c>
      <c r="AL26" s="4">
        <v>2056999.29</v>
      </c>
      <c r="AM26" s="4">
        <v>0</v>
      </c>
      <c r="AN26" s="4">
        <v>2468874.34</v>
      </c>
      <c r="AO26" s="4">
        <v>0</v>
      </c>
      <c r="AP26" s="4">
        <v>0</v>
      </c>
      <c r="AQ26" s="4">
        <v>2468874.34</v>
      </c>
      <c r="AR26" s="4">
        <v>871880.78</v>
      </c>
      <c r="AS26" s="4">
        <v>7040656.21</v>
      </c>
      <c r="AT26" s="4">
        <v>5461686.1</v>
      </c>
      <c r="AU26" s="4">
        <v>2223398.45</v>
      </c>
      <c r="AV26" s="4">
        <v>15597621.54</v>
      </c>
      <c r="AW26" s="4">
        <v>12279416.16</v>
      </c>
      <c r="AX26" s="4">
        <v>2098756.98</v>
      </c>
      <c r="AY26" s="4">
        <v>771343.4</v>
      </c>
      <c r="AZ26" s="4">
        <v>15149516.54</v>
      </c>
      <c r="BA26" s="4">
        <v>-1247525</v>
      </c>
      <c r="BB26" s="4">
        <v>68126</v>
      </c>
      <c r="BC26" s="4">
        <v>783145</v>
      </c>
      <c r="BD26" s="4">
        <v>0</v>
      </c>
      <c r="BE26" s="4">
        <v>0</v>
      </c>
      <c r="BF26" s="4">
        <v>0</v>
      </c>
      <c r="BG26" s="4">
        <v>0</v>
      </c>
      <c r="BH26" s="4">
        <v>-211500</v>
      </c>
      <c r="BI26" s="4">
        <v>0</v>
      </c>
      <c r="BJ26" s="4">
        <v>0</v>
      </c>
      <c r="BK26" s="4">
        <v>0</v>
      </c>
      <c r="BL26" s="4">
        <v>-58318.97</v>
      </c>
      <c r="BM26" s="4">
        <v>-58437.41</v>
      </c>
      <c r="BN26" s="4">
        <v>0</v>
      </c>
      <c r="BO26" s="4">
        <v>-666072.97</v>
      </c>
      <c r="BP26" s="4">
        <v>-217967.97</v>
      </c>
      <c r="BQ26" s="4">
        <v>0</v>
      </c>
      <c r="BR26" s="4">
        <v>-400000</v>
      </c>
      <c r="BS26" s="4">
        <v>0</v>
      </c>
      <c r="BT26" s="4">
        <v>-400000</v>
      </c>
      <c r="BU26" s="4">
        <v>-517654.43</v>
      </c>
      <c r="BV26" s="4">
        <v>1200000</v>
      </c>
      <c r="BW26" s="4">
        <v>0</v>
      </c>
      <c r="BX26" s="4">
        <v>584640.57</v>
      </c>
      <c r="BY26" s="4">
        <v>0</v>
      </c>
      <c r="BZ26" s="4">
        <v>0</v>
      </c>
      <c r="CA26" s="4">
        <v>0</v>
      </c>
      <c r="CB26" s="4">
        <v>1784640.57</v>
      </c>
      <c r="CC26" s="4">
        <v>0</v>
      </c>
      <c r="CD26" s="4">
        <v>1951219.91</v>
      </c>
      <c r="CE26" s="4">
        <v>0</v>
      </c>
      <c r="CF26" s="4">
        <v>0</v>
      </c>
      <c r="CG26" s="4">
        <v>1951219.91</v>
      </c>
      <c r="CH26" s="4">
        <v>701532.61</v>
      </c>
      <c r="CI26" s="4">
        <v>8741815.15</v>
      </c>
      <c r="CJ26" s="4">
        <v>5458342.72</v>
      </c>
      <c r="CK26" s="4">
        <v>2305244.37</v>
      </c>
      <c r="CL26" s="4">
        <v>17206934.85</v>
      </c>
      <c r="CM26" s="4">
        <v>13319653.28</v>
      </c>
      <c r="CN26" s="4">
        <v>1795107.66</v>
      </c>
      <c r="CO26" s="4">
        <v>801197.5</v>
      </c>
      <c r="CP26" s="4">
        <v>15915958.44</v>
      </c>
      <c r="CQ26" s="4">
        <v>-1235896.66</v>
      </c>
      <c r="CR26" s="4">
        <v>0</v>
      </c>
      <c r="CS26" s="4">
        <v>976000</v>
      </c>
      <c r="CT26" s="4">
        <v>-34960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-38835.14</v>
      </c>
      <c r="DC26" s="4">
        <v>-46037.32</v>
      </c>
      <c r="DD26" s="4">
        <v>0</v>
      </c>
      <c r="DE26" s="4">
        <v>-333691.8</v>
      </c>
      <c r="DF26" s="4">
        <v>957284.61</v>
      </c>
      <c r="DG26" s="4">
        <v>360000</v>
      </c>
      <c r="DH26" s="4">
        <v>-400000</v>
      </c>
      <c r="DI26" s="4">
        <v>0</v>
      </c>
      <c r="DJ26" s="4">
        <v>-40000</v>
      </c>
      <c r="DK26" s="4">
        <v>670142.67</v>
      </c>
      <c r="DL26" s="4">
        <v>1160000</v>
      </c>
      <c r="DM26" s="4">
        <v>0</v>
      </c>
      <c r="DN26" s="4">
        <v>613807.57</v>
      </c>
      <c r="DO26" s="4">
        <v>0</v>
      </c>
      <c r="DP26" s="4">
        <v>0</v>
      </c>
      <c r="DQ26" s="4">
        <v>0</v>
      </c>
      <c r="DR26" s="4">
        <v>1773807.57</v>
      </c>
      <c r="DS26" s="4">
        <v>0</v>
      </c>
      <c r="DT26" s="4">
        <v>2621362.58</v>
      </c>
      <c r="DU26" s="4">
        <v>0</v>
      </c>
      <c r="DV26" s="4">
        <v>0</v>
      </c>
      <c r="DW26" s="4">
        <v>2621362.58</v>
      </c>
      <c r="DX26" s="4">
        <v>937034.71</v>
      </c>
      <c r="DY26" s="4">
        <v>11224468.45</v>
      </c>
      <c r="DZ26" s="4">
        <v>6694031.6</v>
      </c>
      <c r="EA26" s="4">
        <v>1209745.54</v>
      </c>
      <c r="EB26" s="4">
        <v>20065280.3</v>
      </c>
      <c r="EC26" s="4">
        <v>16195856.53</v>
      </c>
      <c r="ED26" s="4">
        <v>1759775.48</v>
      </c>
      <c r="EE26" s="4">
        <v>1548386.82</v>
      </c>
      <c r="EF26" s="4">
        <v>19504018.83</v>
      </c>
      <c r="EG26" s="4">
        <v>-4727400</v>
      </c>
      <c r="EH26" s="4">
        <v>87000</v>
      </c>
      <c r="EI26" s="4">
        <v>4026498</v>
      </c>
      <c r="EJ26" s="4">
        <v>-422086</v>
      </c>
      <c r="EK26" s="4">
        <v>0</v>
      </c>
      <c r="EL26" s="4">
        <v>0</v>
      </c>
      <c r="EM26" s="4">
        <v>0</v>
      </c>
      <c r="EN26" s="4">
        <v>-2448000</v>
      </c>
      <c r="EO26" s="4">
        <v>0</v>
      </c>
      <c r="EP26" s="4">
        <v>0</v>
      </c>
      <c r="EQ26" s="4">
        <v>0</v>
      </c>
      <c r="ER26" s="4">
        <v>-14148.39</v>
      </c>
      <c r="ES26" s="4">
        <v>-171413.96</v>
      </c>
      <c r="ET26" s="4">
        <v>0</v>
      </c>
      <c r="EU26" s="4">
        <v>-3498136.39</v>
      </c>
      <c r="EV26" s="4">
        <v>-2936874.92</v>
      </c>
      <c r="EW26" s="4">
        <v>3040000</v>
      </c>
      <c r="EX26" s="4">
        <v>-700000</v>
      </c>
      <c r="EY26" s="4">
        <v>0</v>
      </c>
      <c r="EZ26" s="4">
        <v>2340000</v>
      </c>
      <c r="FA26" s="4">
        <v>-407439.78</v>
      </c>
      <c r="FB26" s="4">
        <v>3500000</v>
      </c>
      <c r="FC26" s="4">
        <v>0</v>
      </c>
      <c r="FD26" s="4">
        <v>582657.37</v>
      </c>
      <c r="FE26" s="4">
        <v>0</v>
      </c>
      <c r="FF26" s="4">
        <v>0</v>
      </c>
      <c r="FG26" s="4">
        <v>0</v>
      </c>
      <c r="FH26" s="4">
        <v>4082657.37</v>
      </c>
      <c r="FI26" s="4">
        <v>0</v>
      </c>
      <c r="FJ26" s="4">
        <v>2213922.8</v>
      </c>
      <c r="FK26" s="4">
        <v>0</v>
      </c>
      <c r="FL26" s="4">
        <v>0</v>
      </c>
      <c r="FM26" s="4">
        <v>2213922.8</v>
      </c>
      <c r="FN26" s="11">
        <f t="shared" si="0"/>
        <v>-0.07768224199688852</v>
      </c>
      <c r="FO26" s="11">
        <f t="shared" si="1"/>
        <v>0.09313274183366381</v>
      </c>
    </row>
    <row r="27" spans="1:171" ht="12.75">
      <c r="A27" s="3" t="s">
        <v>86</v>
      </c>
      <c r="B27" s="4">
        <v>7690962.04</v>
      </c>
      <c r="C27" s="4">
        <v>59089747.9</v>
      </c>
      <c r="D27" s="4">
        <v>10422655.57</v>
      </c>
      <c r="E27" s="4">
        <v>728993.25</v>
      </c>
      <c r="F27" s="4">
        <v>77932358.76</v>
      </c>
      <c r="G27" s="4">
        <v>57467588.32</v>
      </c>
      <c r="H27" s="4">
        <v>2154121.81</v>
      </c>
      <c r="I27" s="4">
        <v>5042694.32</v>
      </c>
      <c r="J27" s="4">
        <v>64664404.45</v>
      </c>
      <c r="K27" s="4">
        <v>-13261564.65</v>
      </c>
      <c r="L27" s="4">
        <v>2522600</v>
      </c>
      <c r="M27" s="4">
        <v>1796893.6</v>
      </c>
      <c r="N27" s="4">
        <v>-1170000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380000</v>
      </c>
      <c r="V27" s="4">
        <v>-1651193.41</v>
      </c>
      <c r="W27" s="4">
        <v>-1957164.62</v>
      </c>
      <c r="X27" s="4">
        <v>0</v>
      </c>
      <c r="Y27" s="4">
        <v>-11383264.46</v>
      </c>
      <c r="Z27" s="4">
        <v>1884689.85</v>
      </c>
      <c r="AA27" s="4">
        <v>0</v>
      </c>
      <c r="AB27" s="4">
        <v>-4807636.91</v>
      </c>
      <c r="AC27" s="4">
        <v>0</v>
      </c>
      <c r="AD27" s="4">
        <v>-4807636.91</v>
      </c>
      <c r="AE27" s="4">
        <v>-1461369.63</v>
      </c>
      <c r="AF27" s="4">
        <v>52395397.23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52395397.23</v>
      </c>
      <c r="AM27" s="4">
        <v>0</v>
      </c>
      <c r="AN27" s="4">
        <v>2091115.78</v>
      </c>
      <c r="AO27" s="4">
        <v>0</v>
      </c>
      <c r="AP27" s="4">
        <v>0</v>
      </c>
      <c r="AQ27" s="4">
        <v>2091115.78</v>
      </c>
      <c r="AR27" s="4">
        <v>8984955.7</v>
      </c>
      <c r="AS27" s="4">
        <v>77285425.56</v>
      </c>
      <c r="AT27" s="4">
        <v>13375484.42</v>
      </c>
      <c r="AU27" s="4">
        <v>916985.09</v>
      </c>
      <c r="AV27" s="4">
        <v>100562850.77</v>
      </c>
      <c r="AW27" s="4">
        <v>68270480.95</v>
      </c>
      <c r="AX27" s="4">
        <v>3339622.87</v>
      </c>
      <c r="AY27" s="4">
        <v>8634242.97</v>
      </c>
      <c r="AZ27" s="4">
        <v>80244346.79</v>
      </c>
      <c r="BA27" s="4">
        <v>-25492048.41</v>
      </c>
      <c r="BB27" s="4">
        <v>650000</v>
      </c>
      <c r="BC27" s="4">
        <v>6952458.19</v>
      </c>
      <c r="BD27" s="4">
        <v>-371635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-1524081.71</v>
      </c>
      <c r="BM27" s="4">
        <v>-1641784.85</v>
      </c>
      <c r="BN27" s="4">
        <v>0</v>
      </c>
      <c r="BO27" s="4">
        <v>-19785306.93</v>
      </c>
      <c r="BP27" s="4">
        <v>533197.05</v>
      </c>
      <c r="BQ27" s="4">
        <v>15999855.07</v>
      </c>
      <c r="BR27" s="4">
        <v>-8699674.2</v>
      </c>
      <c r="BS27" s="4">
        <v>0</v>
      </c>
      <c r="BT27" s="4">
        <v>7300180.87</v>
      </c>
      <c r="BU27" s="4">
        <v>4788409.7</v>
      </c>
      <c r="BV27" s="4">
        <v>59702659.53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59702659.53</v>
      </c>
      <c r="CC27" s="4">
        <v>0</v>
      </c>
      <c r="CD27" s="4">
        <v>6879525.48</v>
      </c>
      <c r="CE27" s="4">
        <v>0</v>
      </c>
      <c r="CF27" s="4">
        <v>0</v>
      </c>
      <c r="CG27" s="4">
        <v>6879525.48</v>
      </c>
      <c r="CH27" s="4">
        <v>10766182.82</v>
      </c>
      <c r="CI27" s="4">
        <v>101347331.81</v>
      </c>
      <c r="CJ27" s="4">
        <v>13819677.17</v>
      </c>
      <c r="CK27" s="4">
        <v>1284953.22</v>
      </c>
      <c r="CL27" s="4">
        <v>127218145.02</v>
      </c>
      <c r="CM27" s="4">
        <v>84511642.19</v>
      </c>
      <c r="CN27" s="4">
        <v>4061363.9</v>
      </c>
      <c r="CO27" s="4">
        <v>11982292.89</v>
      </c>
      <c r="CP27" s="4">
        <v>100555298.98</v>
      </c>
      <c r="CQ27" s="4">
        <v>-37941468.38</v>
      </c>
      <c r="CR27" s="4">
        <v>35894222</v>
      </c>
      <c r="CS27" s="4">
        <v>4987978.71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-1158710.97</v>
      </c>
      <c r="DC27" s="4">
        <v>-1728134.34</v>
      </c>
      <c r="DD27" s="4">
        <v>0</v>
      </c>
      <c r="DE27" s="4">
        <v>1782021.36</v>
      </c>
      <c r="DF27" s="4">
        <v>28444867.4</v>
      </c>
      <c r="DG27" s="4">
        <v>590000</v>
      </c>
      <c r="DH27" s="4">
        <v>-11633243.14</v>
      </c>
      <c r="DI27" s="4">
        <v>0</v>
      </c>
      <c r="DJ27" s="4">
        <v>-11043243.14</v>
      </c>
      <c r="DK27" s="4">
        <v>21860879.39</v>
      </c>
      <c r="DL27" s="4">
        <v>48659416.39</v>
      </c>
      <c r="DM27" s="4">
        <v>0</v>
      </c>
      <c r="DN27" s="4">
        <v>0</v>
      </c>
      <c r="DO27" s="4">
        <v>0</v>
      </c>
      <c r="DP27" s="4">
        <v>4622436.94</v>
      </c>
      <c r="DQ27" s="4">
        <v>0</v>
      </c>
      <c r="DR27" s="4">
        <v>53281853.33</v>
      </c>
      <c r="DS27" s="4">
        <v>0</v>
      </c>
      <c r="DT27" s="4">
        <v>28740404.87</v>
      </c>
      <c r="DU27" s="4">
        <v>0</v>
      </c>
      <c r="DV27" s="4">
        <v>0</v>
      </c>
      <c r="DW27" s="4">
        <v>28740404.87</v>
      </c>
      <c r="DX27" s="4">
        <v>10176832.41</v>
      </c>
      <c r="DY27" s="4">
        <v>142828885.43</v>
      </c>
      <c r="DZ27" s="4">
        <v>16673636.23</v>
      </c>
      <c r="EA27" s="4">
        <v>1333357.9</v>
      </c>
      <c r="EB27" s="4">
        <v>171012711.97</v>
      </c>
      <c r="EC27" s="4">
        <v>105769490.69</v>
      </c>
      <c r="ED27" s="4">
        <v>6231260.92</v>
      </c>
      <c r="EE27" s="4">
        <v>14516022.72</v>
      </c>
      <c r="EF27" s="4">
        <v>126516774.33</v>
      </c>
      <c r="EG27" s="4">
        <v>-109899861.71</v>
      </c>
      <c r="EH27" s="4">
        <v>240000</v>
      </c>
      <c r="EI27" s="4">
        <v>2067000</v>
      </c>
      <c r="EJ27" s="4">
        <v>0</v>
      </c>
      <c r="EK27" s="4">
        <v>0</v>
      </c>
      <c r="EL27" s="4">
        <v>0</v>
      </c>
      <c r="EM27" s="4">
        <v>0</v>
      </c>
      <c r="EN27" s="4">
        <v>0</v>
      </c>
      <c r="EO27" s="4">
        <v>0</v>
      </c>
      <c r="EP27" s="4">
        <v>0</v>
      </c>
      <c r="EQ27" s="4">
        <v>0</v>
      </c>
      <c r="ER27" s="4">
        <v>-978336.49</v>
      </c>
      <c r="ES27" s="4">
        <v>-1862814.35</v>
      </c>
      <c r="ET27" s="4">
        <v>0</v>
      </c>
      <c r="EU27" s="4">
        <v>-108571198.2</v>
      </c>
      <c r="EV27" s="4">
        <v>-64075260.56</v>
      </c>
      <c r="EW27" s="4">
        <v>47327741.76</v>
      </c>
      <c r="EX27" s="4">
        <v>-9111015.6</v>
      </c>
      <c r="EY27" s="4">
        <v>0</v>
      </c>
      <c r="EZ27" s="4">
        <v>38216726.16</v>
      </c>
      <c r="FA27" s="4">
        <v>-27014518.4</v>
      </c>
      <c r="FB27" s="4">
        <v>86876142.55</v>
      </c>
      <c r="FC27" s="4">
        <v>0</v>
      </c>
      <c r="FD27" s="4">
        <v>0</v>
      </c>
      <c r="FE27" s="4">
        <v>0</v>
      </c>
      <c r="FF27" s="4">
        <v>7436372.4</v>
      </c>
      <c r="FG27" s="4">
        <v>0</v>
      </c>
      <c r="FH27" s="4">
        <v>94312514.95</v>
      </c>
      <c r="FI27" s="4">
        <v>0</v>
      </c>
      <c r="FJ27" s="4">
        <v>1725886.47</v>
      </c>
      <c r="FK27" s="4">
        <v>0</v>
      </c>
      <c r="FL27" s="4">
        <v>0</v>
      </c>
      <c r="FM27" s="4">
        <v>1725886.47</v>
      </c>
      <c r="FN27" s="11">
        <f t="shared" si="0"/>
        <v>-0.19421074537328153</v>
      </c>
      <c r="FO27" s="11">
        <f t="shared" si="1"/>
        <v>0.5414020245245983</v>
      </c>
    </row>
    <row r="28" spans="1:171" ht="12.75">
      <c r="A28" s="3" t="s">
        <v>87</v>
      </c>
      <c r="B28" s="4">
        <v>819280.95</v>
      </c>
      <c r="C28" s="4">
        <v>8135875.69</v>
      </c>
      <c r="D28" s="4">
        <v>7435729.05</v>
      </c>
      <c r="E28" s="4">
        <v>119350.56</v>
      </c>
      <c r="F28" s="4">
        <v>16510236.25</v>
      </c>
      <c r="G28" s="4">
        <v>11694033.62</v>
      </c>
      <c r="H28" s="4">
        <v>2836426.69</v>
      </c>
      <c r="I28" s="4">
        <v>640147.44</v>
      </c>
      <c r="J28" s="4">
        <v>15170607.75</v>
      </c>
      <c r="K28" s="4">
        <v>-938615.43</v>
      </c>
      <c r="L28" s="4">
        <v>0</v>
      </c>
      <c r="M28" s="4">
        <v>110175.92</v>
      </c>
      <c r="N28" s="4">
        <v>-31661.52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-22572.59</v>
      </c>
      <c r="W28" s="4">
        <v>-45591.13</v>
      </c>
      <c r="X28" s="4">
        <v>0</v>
      </c>
      <c r="Y28" s="4">
        <v>-882673.62</v>
      </c>
      <c r="Z28" s="4">
        <v>456954.88</v>
      </c>
      <c r="AA28" s="4">
        <v>0</v>
      </c>
      <c r="AB28" s="4">
        <v>-464934.5</v>
      </c>
      <c r="AC28" s="4">
        <v>0</v>
      </c>
      <c r="AD28" s="4">
        <v>-464934.5</v>
      </c>
      <c r="AE28" s="4">
        <v>168842.98</v>
      </c>
      <c r="AF28" s="4">
        <v>896650.32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896650.32</v>
      </c>
      <c r="AM28" s="4">
        <v>0</v>
      </c>
      <c r="AN28" s="4">
        <v>46215.19</v>
      </c>
      <c r="AO28" s="4">
        <v>1609000</v>
      </c>
      <c r="AP28" s="4">
        <v>0</v>
      </c>
      <c r="AQ28" s="4">
        <v>1655215.19</v>
      </c>
      <c r="AR28" s="4">
        <v>1098779.75</v>
      </c>
      <c r="AS28" s="4">
        <v>9431675.96</v>
      </c>
      <c r="AT28" s="4">
        <v>10883863.41</v>
      </c>
      <c r="AU28" s="4">
        <v>161884.63</v>
      </c>
      <c r="AV28" s="4">
        <v>21576203.75</v>
      </c>
      <c r="AW28" s="4">
        <v>15092282.46</v>
      </c>
      <c r="AX28" s="4">
        <v>3287123.76</v>
      </c>
      <c r="AY28" s="4">
        <v>1459210.83</v>
      </c>
      <c r="AZ28" s="4">
        <v>19838617.05</v>
      </c>
      <c r="BA28" s="4">
        <v>-4038726.87</v>
      </c>
      <c r="BB28" s="4">
        <v>4500</v>
      </c>
      <c r="BC28" s="4">
        <v>148858</v>
      </c>
      <c r="BD28" s="4">
        <v>-41821.44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-324775.58</v>
      </c>
      <c r="BM28" s="4">
        <v>-30181.23</v>
      </c>
      <c r="BN28" s="4">
        <v>0</v>
      </c>
      <c r="BO28" s="4">
        <v>-4251965.89</v>
      </c>
      <c r="BP28" s="4">
        <v>-2514379.19</v>
      </c>
      <c r="BQ28" s="4">
        <v>1500000.02</v>
      </c>
      <c r="BR28" s="4">
        <v>0</v>
      </c>
      <c r="BS28" s="4">
        <v>0</v>
      </c>
      <c r="BT28" s="4">
        <v>1500000.02</v>
      </c>
      <c r="BU28" s="4">
        <v>-1024517.73</v>
      </c>
      <c r="BV28" s="4">
        <v>2397379.25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2397379.25</v>
      </c>
      <c r="CC28" s="4">
        <v>0</v>
      </c>
      <c r="CD28" s="4">
        <v>169597.46</v>
      </c>
      <c r="CE28" s="4">
        <v>461100</v>
      </c>
      <c r="CF28" s="4">
        <v>0</v>
      </c>
      <c r="CG28" s="4">
        <v>630697.46</v>
      </c>
      <c r="CH28" s="4">
        <v>1081240.5</v>
      </c>
      <c r="CI28" s="4">
        <v>10995898.61</v>
      </c>
      <c r="CJ28" s="4">
        <v>9625009.08</v>
      </c>
      <c r="CK28" s="4">
        <v>210509.87</v>
      </c>
      <c r="CL28" s="4">
        <v>21912658.06</v>
      </c>
      <c r="CM28" s="4">
        <v>16356030.1</v>
      </c>
      <c r="CN28" s="4">
        <v>3147091.44</v>
      </c>
      <c r="CO28" s="4">
        <v>854406.3</v>
      </c>
      <c r="CP28" s="4">
        <v>20357527.84</v>
      </c>
      <c r="CQ28" s="4">
        <v>-930775.92</v>
      </c>
      <c r="CR28" s="4">
        <v>2000</v>
      </c>
      <c r="CS28" s="4">
        <v>781000</v>
      </c>
      <c r="CT28" s="4">
        <v>-41821.44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-50255.4</v>
      </c>
      <c r="DC28" s="4">
        <v>-70703.96</v>
      </c>
      <c r="DD28" s="4">
        <v>0</v>
      </c>
      <c r="DE28" s="4">
        <v>-239852.76</v>
      </c>
      <c r="DF28" s="4">
        <v>1315277.46</v>
      </c>
      <c r="DG28" s="4">
        <v>0</v>
      </c>
      <c r="DH28" s="4">
        <v>-411711.52</v>
      </c>
      <c r="DI28" s="4">
        <v>0</v>
      </c>
      <c r="DJ28" s="4">
        <v>-411711.52</v>
      </c>
      <c r="DK28" s="4">
        <v>997998.55</v>
      </c>
      <c r="DL28" s="4">
        <v>1984938.82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  <c r="DR28" s="4">
        <v>1984938.82</v>
      </c>
      <c r="DS28" s="4">
        <v>0</v>
      </c>
      <c r="DT28" s="4">
        <v>188688.01</v>
      </c>
      <c r="DU28" s="4">
        <v>1440008</v>
      </c>
      <c r="DV28" s="4">
        <v>0</v>
      </c>
      <c r="DW28" s="4">
        <v>1628696.01</v>
      </c>
      <c r="DX28" s="4">
        <v>1410862</v>
      </c>
      <c r="DY28" s="4">
        <v>13150165.52</v>
      </c>
      <c r="DZ28" s="4">
        <v>12804246.7</v>
      </c>
      <c r="EA28" s="4">
        <v>257182.43</v>
      </c>
      <c r="EB28" s="4">
        <v>27622456.65</v>
      </c>
      <c r="EC28" s="4">
        <v>20188462.04</v>
      </c>
      <c r="ED28" s="4">
        <v>3464138.84</v>
      </c>
      <c r="EE28" s="4">
        <v>1721236.63</v>
      </c>
      <c r="EF28" s="4">
        <v>25373837.51</v>
      </c>
      <c r="EG28" s="4">
        <v>-4741267.17</v>
      </c>
      <c r="EH28" s="4">
        <v>0</v>
      </c>
      <c r="EI28" s="4">
        <v>2100411.44</v>
      </c>
      <c r="EJ28" s="4">
        <v>-75287.44</v>
      </c>
      <c r="EK28" s="4">
        <v>0</v>
      </c>
      <c r="EL28" s="4">
        <v>0</v>
      </c>
      <c r="EM28" s="4">
        <v>0</v>
      </c>
      <c r="EN28" s="4">
        <v>0</v>
      </c>
      <c r="EO28" s="4">
        <v>0</v>
      </c>
      <c r="EP28" s="4">
        <v>0</v>
      </c>
      <c r="EQ28" s="4">
        <v>0</v>
      </c>
      <c r="ER28" s="4">
        <v>-97369.02</v>
      </c>
      <c r="ES28" s="4">
        <v>-90850.05</v>
      </c>
      <c r="ET28" s="4">
        <v>0</v>
      </c>
      <c r="EU28" s="4">
        <v>-2813512.19</v>
      </c>
      <c r="EV28" s="4">
        <v>-564893.05</v>
      </c>
      <c r="EW28" s="4">
        <v>0</v>
      </c>
      <c r="EX28" s="4">
        <v>-486480.38</v>
      </c>
      <c r="EY28" s="4">
        <v>0</v>
      </c>
      <c r="EZ28" s="4">
        <v>-486480.38</v>
      </c>
      <c r="FA28" s="4">
        <v>-1058533.23</v>
      </c>
      <c r="FB28" s="4">
        <v>1498458.44</v>
      </c>
      <c r="FC28" s="4">
        <v>0</v>
      </c>
      <c r="FD28" s="4">
        <v>0</v>
      </c>
      <c r="FE28" s="4">
        <v>0</v>
      </c>
      <c r="FF28" s="4">
        <v>0</v>
      </c>
      <c r="FG28" s="4">
        <v>0</v>
      </c>
      <c r="FH28" s="4">
        <v>1498458.44</v>
      </c>
      <c r="FI28" s="4">
        <v>0</v>
      </c>
      <c r="FJ28" s="4">
        <v>570162.78</v>
      </c>
      <c r="FK28" s="4">
        <v>0</v>
      </c>
      <c r="FL28" s="4">
        <v>0</v>
      </c>
      <c r="FM28" s="4">
        <v>570162.78</v>
      </c>
      <c r="FN28" s="11">
        <f t="shared" si="0"/>
        <v>-0.047318017964922764</v>
      </c>
      <c r="FO28" s="11">
        <f t="shared" si="1"/>
        <v>0.03360655685923576</v>
      </c>
    </row>
    <row r="29" spans="1:171" ht="12.75">
      <c r="A29" s="3" t="s">
        <v>88</v>
      </c>
      <c r="B29" s="4">
        <v>669381.9</v>
      </c>
      <c r="C29" s="4">
        <v>3076772.89</v>
      </c>
      <c r="D29" s="4">
        <v>4675972.93</v>
      </c>
      <c r="E29" s="4">
        <v>48259.88</v>
      </c>
      <c r="F29" s="4">
        <v>8470387.6</v>
      </c>
      <c r="G29" s="4">
        <v>7067089.16</v>
      </c>
      <c r="H29" s="4">
        <v>669665.34</v>
      </c>
      <c r="I29" s="4">
        <v>360565.99</v>
      </c>
      <c r="J29" s="4">
        <v>8097320.49</v>
      </c>
      <c r="K29" s="4">
        <v>-335473.35</v>
      </c>
      <c r="L29" s="4">
        <v>0</v>
      </c>
      <c r="M29" s="4">
        <v>82898.3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-36239.51</v>
      </c>
      <c r="W29" s="4">
        <v>-36239.51</v>
      </c>
      <c r="X29" s="4">
        <v>0</v>
      </c>
      <c r="Y29" s="4">
        <v>-288814.56</v>
      </c>
      <c r="Z29" s="4">
        <v>84252.55</v>
      </c>
      <c r="AA29" s="4">
        <v>0</v>
      </c>
      <c r="AB29" s="4">
        <v>-227877.66</v>
      </c>
      <c r="AC29" s="4">
        <v>0</v>
      </c>
      <c r="AD29" s="4">
        <v>-227877.66</v>
      </c>
      <c r="AE29" s="4">
        <v>35998.21</v>
      </c>
      <c r="AF29" s="4">
        <v>368025.98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368025.98</v>
      </c>
      <c r="AM29" s="4">
        <v>0</v>
      </c>
      <c r="AN29" s="4">
        <v>819843.4</v>
      </c>
      <c r="AO29" s="4">
        <v>0</v>
      </c>
      <c r="AP29" s="4">
        <v>0</v>
      </c>
      <c r="AQ29" s="4">
        <v>819843.4</v>
      </c>
      <c r="AR29" s="4">
        <v>696978.87</v>
      </c>
      <c r="AS29" s="4">
        <v>3854174.27</v>
      </c>
      <c r="AT29" s="4">
        <v>5215850.43</v>
      </c>
      <c r="AU29" s="4">
        <v>74071.94</v>
      </c>
      <c r="AV29" s="4">
        <v>9841075.51</v>
      </c>
      <c r="AW29" s="4">
        <v>7776468.44</v>
      </c>
      <c r="AX29" s="4">
        <v>872328.99</v>
      </c>
      <c r="AY29" s="4">
        <v>436734.65</v>
      </c>
      <c r="AZ29" s="4">
        <v>9085532.08</v>
      </c>
      <c r="BA29" s="4">
        <v>-367749.1</v>
      </c>
      <c r="BB29" s="4">
        <v>5000</v>
      </c>
      <c r="BC29" s="4">
        <v>701153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-22174.86</v>
      </c>
      <c r="BM29" s="4">
        <v>-22174.86</v>
      </c>
      <c r="BN29" s="4">
        <v>0</v>
      </c>
      <c r="BO29" s="4">
        <v>316229.04</v>
      </c>
      <c r="BP29" s="4">
        <v>1071772.47</v>
      </c>
      <c r="BQ29" s="4">
        <v>200000</v>
      </c>
      <c r="BR29" s="4">
        <v>-118058.17</v>
      </c>
      <c r="BS29" s="4">
        <v>0</v>
      </c>
      <c r="BT29" s="4">
        <v>81941.83</v>
      </c>
      <c r="BU29" s="4">
        <v>576871.64</v>
      </c>
      <c r="BV29" s="4">
        <v>449967.81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449967.81</v>
      </c>
      <c r="CC29" s="4">
        <v>0</v>
      </c>
      <c r="CD29" s="4">
        <v>1396715.04</v>
      </c>
      <c r="CE29" s="4">
        <v>0</v>
      </c>
      <c r="CF29" s="4">
        <v>0</v>
      </c>
      <c r="CG29" s="4">
        <v>1396715.04</v>
      </c>
      <c r="CH29" s="4">
        <v>809242.74</v>
      </c>
      <c r="CI29" s="4">
        <v>4483451.69</v>
      </c>
      <c r="CJ29" s="4">
        <v>5402677.65</v>
      </c>
      <c r="CK29" s="4">
        <v>34783.29</v>
      </c>
      <c r="CL29" s="4">
        <v>10730155.37</v>
      </c>
      <c r="CM29" s="4">
        <v>8778995.98</v>
      </c>
      <c r="CN29" s="4">
        <v>969507.17</v>
      </c>
      <c r="CO29" s="4">
        <v>480100.26</v>
      </c>
      <c r="CP29" s="4">
        <v>10228603.41</v>
      </c>
      <c r="CQ29" s="4">
        <v>-373377.53</v>
      </c>
      <c r="CR29" s="4">
        <v>26500</v>
      </c>
      <c r="CS29" s="4">
        <v>627000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-22297.82</v>
      </c>
      <c r="DC29" s="4">
        <v>-18966.9</v>
      </c>
      <c r="DD29" s="4">
        <v>0</v>
      </c>
      <c r="DE29" s="4">
        <v>257824.65</v>
      </c>
      <c r="DF29" s="4">
        <v>759376.61</v>
      </c>
      <c r="DG29" s="4">
        <v>0</v>
      </c>
      <c r="DH29" s="4">
        <v>-137048</v>
      </c>
      <c r="DI29" s="4">
        <v>0</v>
      </c>
      <c r="DJ29" s="4">
        <v>-137048</v>
      </c>
      <c r="DK29" s="4">
        <v>482697.51</v>
      </c>
      <c r="DL29" s="4">
        <v>312920</v>
      </c>
      <c r="DM29" s="4">
        <v>0</v>
      </c>
      <c r="DN29" s="4">
        <v>0</v>
      </c>
      <c r="DO29" s="4">
        <v>0</v>
      </c>
      <c r="DP29" s="4">
        <v>0</v>
      </c>
      <c r="DQ29" s="4">
        <v>0</v>
      </c>
      <c r="DR29" s="4">
        <v>312920</v>
      </c>
      <c r="DS29" s="4">
        <v>0</v>
      </c>
      <c r="DT29" s="4">
        <v>1879412.55</v>
      </c>
      <c r="DU29" s="4">
        <v>0</v>
      </c>
      <c r="DV29" s="4">
        <v>0</v>
      </c>
      <c r="DW29" s="4">
        <v>1879412.55</v>
      </c>
      <c r="DX29" s="4">
        <v>784186.82</v>
      </c>
      <c r="DY29" s="4">
        <v>5471171.47</v>
      </c>
      <c r="DZ29" s="4">
        <v>7286109.7</v>
      </c>
      <c r="EA29" s="4">
        <v>35664.35</v>
      </c>
      <c r="EB29" s="4">
        <v>13577132.34</v>
      </c>
      <c r="EC29" s="4">
        <v>11410982.45</v>
      </c>
      <c r="ED29" s="4">
        <v>1099741.48</v>
      </c>
      <c r="EE29" s="4">
        <v>694550.33</v>
      </c>
      <c r="EF29" s="4">
        <v>13205274.26</v>
      </c>
      <c r="EG29" s="4">
        <v>-815562.31</v>
      </c>
      <c r="EH29" s="4">
        <v>0</v>
      </c>
      <c r="EI29" s="4">
        <v>550272.64</v>
      </c>
      <c r="EJ29" s="4">
        <v>0</v>
      </c>
      <c r="EK29" s="4">
        <v>0</v>
      </c>
      <c r="EL29" s="4">
        <v>-14000</v>
      </c>
      <c r="EM29" s="4">
        <v>17000</v>
      </c>
      <c r="EN29" s="4">
        <v>0</v>
      </c>
      <c r="EO29" s="4">
        <v>0</v>
      </c>
      <c r="EP29" s="4">
        <v>0</v>
      </c>
      <c r="EQ29" s="4">
        <v>0</v>
      </c>
      <c r="ER29" s="4">
        <v>62214.28</v>
      </c>
      <c r="ES29" s="4">
        <v>-14896.85</v>
      </c>
      <c r="ET29" s="4">
        <v>0</v>
      </c>
      <c r="EU29" s="4">
        <v>-200075.39</v>
      </c>
      <c r="EV29" s="4">
        <v>171782.69</v>
      </c>
      <c r="EW29" s="4">
        <v>0</v>
      </c>
      <c r="EX29" s="4">
        <v>-144456</v>
      </c>
      <c r="EY29" s="4">
        <v>0</v>
      </c>
      <c r="EZ29" s="4">
        <v>-144456</v>
      </c>
      <c r="FA29" s="4">
        <v>322101.05</v>
      </c>
      <c r="FB29" s="4">
        <v>168464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168464</v>
      </c>
      <c r="FI29" s="4">
        <v>0</v>
      </c>
      <c r="FJ29" s="4">
        <v>2201513.6</v>
      </c>
      <c r="FK29" s="4">
        <v>0</v>
      </c>
      <c r="FL29" s="4">
        <v>0</v>
      </c>
      <c r="FM29" s="4">
        <v>2201513.6</v>
      </c>
      <c r="FN29" s="11">
        <f t="shared" si="0"/>
        <v>0.15372792042770939</v>
      </c>
      <c r="FO29" s="11">
        <f t="shared" si="1"/>
        <v>0</v>
      </c>
    </row>
    <row r="30" spans="1:171" ht="12.75">
      <c r="A30" s="3" t="s">
        <v>89</v>
      </c>
      <c r="B30" s="4">
        <v>1797959.13</v>
      </c>
      <c r="C30" s="4">
        <v>10665536.01</v>
      </c>
      <c r="D30" s="4">
        <v>13846048.24</v>
      </c>
      <c r="E30" s="4">
        <v>189404.54</v>
      </c>
      <c r="F30" s="4">
        <v>26498947.92</v>
      </c>
      <c r="G30" s="4">
        <v>22053180.52</v>
      </c>
      <c r="H30" s="4">
        <v>990498.31</v>
      </c>
      <c r="I30" s="4">
        <v>560198.4</v>
      </c>
      <c r="J30" s="4">
        <v>23603877.23</v>
      </c>
      <c r="K30" s="4">
        <v>-2625861.92</v>
      </c>
      <c r="L30" s="4">
        <v>20000</v>
      </c>
      <c r="M30" s="4">
        <v>298000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-572568.96</v>
      </c>
      <c r="W30" s="4">
        <v>-421195.96</v>
      </c>
      <c r="X30" s="4">
        <v>0</v>
      </c>
      <c r="Y30" s="4">
        <v>-2880430.88</v>
      </c>
      <c r="Z30" s="4">
        <v>14639.81</v>
      </c>
      <c r="AA30" s="4">
        <v>828341.98</v>
      </c>
      <c r="AB30" s="4">
        <v>-1542765.26</v>
      </c>
      <c r="AC30" s="4">
        <v>-57673.8</v>
      </c>
      <c r="AD30" s="4">
        <v>-772097.08</v>
      </c>
      <c r="AE30" s="4">
        <v>46882.1</v>
      </c>
      <c r="AF30" s="4">
        <v>8222598.43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8222598.43</v>
      </c>
      <c r="AM30" s="4">
        <v>0</v>
      </c>
      <c r="AN30" s="4">
        <v>158513.45</v>
      </c>
      <c r="AO30" s="4">
        <v>0</v>
      </c>
      <c r="AP30" s="4">
        <v>0</v>
      </c>
      <c r="AQ30" s="4">
        <v>158513.45</v>
      </c>
      <c r="AR30" s="4">
        <v>2025307.56</v>
      </c>
      <c r="AS30" s="4">
        <v>12903911.93</v>
      </c>
      <c r="AT30" s="4">
        <v>18264280.47</v>
      </c>
      <c r="AU30" s="4">
        <v>658692.05</v>
      </c>
      <c r="AV30" s="4">
        <v>33852192.01</v>
      </c>
      <c r="AW30" s="4">
        <v>27464699.3</v>
      </c>
      <c r="AX30" s="4">
        <v>3052653.16</v>
      </c>
      <c r="AY30" s="4">
        <v>2974610.44</v>
      </c>
      <c r="AZ30" s="4">
        <v>33491962.9</v>
      </c>
      <c r="BA30" s="4">
        <v>-8705059.24</v>
      </c>
      <c r="BB30" s="4">
        <v>500</v>
      </c>
      <c r="BC30" s="4">
        <v>3566981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-370812.93</v>
      </c>
      <c r="BM30" s="4">
        <v>-312759.37</v>
      </c>
      <c r="BN30" s="4">
        <v>0</v>
      </c>
      <c r="BO30" s="4">
        <v>-5508391.17</v>
      </c>
      <c r="BP30" s="4">
        <v>-5148162.06</v>
      </c>
      <c r="BQ30" s="4">
        <v>8660704.6</v>
      </c>
      <c r="BR30" s="4">
        <v>-2804146.3</v>
      </c>
      <c r="BS30" s="4">
        <v>-465345.43</v>
      </c>
      <c r="BT30" s="4">
        <v>5391212.87</v>
      </c>
      <c r="BU30" s="4">
        <v>566734.11</v>
      </c>
      <c r="BV30" s="4">
        <v>13613811.3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13613811.3</v>
      </c>
      <c r="CC30" s="4">
        <v>0</v>
      </c>
      <c r="CD30" s="4">
        <v>725247.56</v>
      </c>
      <c r="CE30" s="4">
        <v>0</v>
      </c>
      <c r="CF30" s="4">
        <v>0</v>
      </c>
      <c r="CG30" s="4">
        <v>725247.56</v>
      </c>
      <c r="CH30" s="4">
        <v>2255863.57</v>
      </c>
      <c r="CI30" s="4">
        <v>15807523.97</v>
      </c>
      <c r="CJ30" s="4">
        <v>18422599.6</v>
      </c>
      <c r="CK30" s="4">
        <v>463293.36</v>
      </c>
      <c r="CL30" s="4">
        <v>36949280.5</v>
      </c>
      <c r="CM30" s="4">
        <v>30544576.48</v>
      </c>
      <c r="CN30" s="4">
        <v>1664663.58</v>
      </c>
      <c r="CO30" s="4">
        <v>2558805.96</v>
      </c>
      <c r="CP30" s="4">
        <v>34768046.02</v>
      </c>
      <c r="CQ30" s="4">
        <v>-6763950.65</v>
      </c>
      <c r="CR30" s="4">
        <v>200000</v>
      </c>
      <c r="CS30" s="4">
        <v>7686839.09</v>
      </c>
      <c r="CT30" s="4">
        <v>0</v>
      </c>
      <c r="CU30" s="4">
        <v>0</v>
      </c>
      <c r="CV30" s="4">
        <v>-20000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-838211.1</v>
      </c>
      <c r="DC30" s="4">
        <v>-705695.07</v>
      </c>
      <c r="DD30" s="4">
        <v>0</v>
      </c>
      <c r="DE30" s="4">
        <v>264677.34</v>
      </c>
      <c r="DF30" s="4">
        <v>2445911.82</v>
      </c>
      <c r="DG30" s="4">
        <v>4995539.85</v>
      </c>
      <c r="DH30" s="4">
        <v>-5928251.84</v>
      </c>
      <c r="DI30" s="4">
        <v>39500.91</v>
      </c>
      <c r="DJ30" s="4">
        <v>-893211.08</v>
      </c>
      <c r="DK30" s="4">
        <v>-124645.09</v>
      </c>
      <c r="DL30" s="4">
        <v>12745941.55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  <c r="DR30" s="4">
        <v>12745941.55</v>
      </c>
      <c r="DS30" s="4">
        <v>0</v>
      </c>
      <c r="DT30" s="4">
        <v>600602.47</v>
      </c>
      <c r="DU30" s="4">
        <v>0</v>
      </c>
      <c r="DV30" s="4">
        <v>0</v>
      </c>
      <c r="DW30" s="4">
        <v>600602.47</v>
      </c>
      <c r="DX30" s="5">
        <v>2757574.03</v>
      </c>
      <c r="DY30" s="5">
        <v>18849346.21</v>
      </c>
      <c r="DZ30" s="5">
        <v>22916626.45</v>
      </c>
      <c r="EA30" s="5">
        <v>419970.51</v>
      </c>
      <c r="EB30" s="5">
        <v>44943517.2</v>
      </c>
      <c r="EC30" s="5">
        <v>35286352.95</v>
      </c>
      <c r="ED30" s="5">
        <v>1315802.12</v>
      </c>
      <c r="EE30" s="5">
        <v>2223611.13</v>
      </c>
      <c r="EF30" s="5">
        <v>38825766.2</v>
      </c>
      <c r="EG30" s="5">
        <v>-3795561.22</v>
      </c>
      <c r="EH30" s="5">
        <v>200000</v>
      </c>
      <c r="EI30" s="5">
        <v>2076267</v>
      </c>
      <c r="EJ30" s="5">
        <v>-455000</v>
      </c>
      <c r="EK30" s="5">
        <v>0</v>
      </c>
      <c r="EL30" s="5">
        <v>0</v>
      </c>
      <c r="EM30" s="5">
        <v>0</v>
      </c>
      <c r="EN30" s="5">
        <v>0</v>
      </c>
      <c r="EO30" s="5">
        <v>0</v>
      </c>
      <c r="EP30" s="5">
        <v>0</v>
      </c>
      <c r="EQ30" s="5">
        <v>0</v>
      </c>
      <c r="ER30" s="5">
        <v>-659523.69</v>
      </c>
      <c r="ES30" s="5">
        <v>-530354.06</v>
      </c>
      <c r="ET30" s="5">
        <v>0</v>
      </c>
      <c r="EU30" s="5">
        <v>-2633817.91</v>
      </c>
      <c r="EV30" s="5">
        <v>3483933.09</v>
      </c>
      <c r="EW30" s="5">
        <v>1200000</v>
      </c>
      <c r="EX30" s="5">
        <v>-4268411.31</v>
      </c>
      <c r="EY30" s="5">
        <v>679804.23</v>
      </c>
      <c r="EZ30" s="5">
        <v>-2388607.08</v>
      </c>
      <c r="FA30" s="5">
        <v>-586021.24</v>
      </c>
      <c r="FB30" s="5">
        <v>10310030.17</v>
      </c>
      <c r="FC30" s="5">
        <v>0</v>
      </c>
      <c r="FD30" s="5">
        <v>0</v>
      </c>
      <c r="FE30" s="5">
        <v>0</v>
      </c>
      <c r="FF30" s="5">
        <v>0</v>
      </c>
      <c r="FG30" s="5">
        <v>0</v>
      </c>
      <c r="FH30" s="5">
        <v>10310030.17</v>
      </c>
      <c r="FI30" s="5">
        <v>0</v>
      </c>
      <c r="FJ30" s="5">
        <v>14581.23</v>
      </c>
      <c r="FK30" s="5">
        <v>0</v>
      </c>
      <c r="FL30" s="5">
        <v>0</v>
      </c>
      <c r="FM30" s="5">
        <v>14581.23</v>
      </c>
      <c r="FN30" s="11">
        <f t="shared" si="0"/>
        <v>0.01771829864708496</v>
      </c>
      <c r="FO30" s="11">
        <f t="shared" si="1"/>
        <v>0.2290752834092833</v>
      </c>
    </row>
    <row r="31" spans="1:171" ht="12.75">
      <c r="A31" s="3" t="s">
        <v>90</v>
      </c>
      <c r="B31" s="4">
        <v>1885561.99</v>
      </c>
      <c r="C31" s="4">
        <v>5040861.56</v>
      </c>
      <c r="D31" s="4">
        <v>7336584.12</v>
      </c>
      <c r="E31" s="4">
        <v>70130.99</v>
      </c>
      <c r="F31" s="4">
        <v>14333138.66</v>
      </c>
      <c r="G31" s="4">
        <v>11213507.25</v>
      </c>
      <c r="H31" s="4">
        <v>948885.2</v>
      </c>
      <c r="I31" s="4">
        <v>739060.74</v>
      </c>
      <c r="J31" s="4">
        <v>12901453.19</v>
      </c>
      <c r="K31" s="4">
        <v>-1950971.34</v>
      </c>
      <c r="L31" s="4">
        <v>64200</v>
      </c>
      <c r="M31" s="4">
        <v>1774197.09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-95170.4</v>
      </c>
      <c r="W31" s="4">
        <v>-95170.4</v>
      </c>
      <c r="X31" s="4">
        <v>0</v>
      </c>
      <c r="Y31" s="4">
        <v>-207744.65</v>
      </c>
      <c r="Z31" s="4">
        <v>1223940.82</v>
      </c>
      <c r="AA31" s="4">
        <v>0</v>
      </c>
      <c r="AB31" s="4">
        <v>-327493.8</v>
      </c>
      <c r="AC31" s="4">
        <v>0</v>
      </c>
      <c r="AD31" s="4">
        <v>-327493.8</v>
      </c>
      <c r="AE31" s="4">
        <v>938717.08</v>
      </c>
      <c r="AF31" s="4">
        <v>1150405.3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1150405.3</v>
      </c>
      <c r="AM31" s="4">
        <v>0</v>
      </c>
      <c r="AN31" s="4">
        <v>1695935.53</v>
      </c>
      <c r="AO31" s="4">
        <v>0</v>
      </c>
      <c r="AP31" s="4">
        <v>0</v>
      </c>
      <c r="AQ31" s="4">
        <v>1695935.53</v>
      </c>
      <c r="AR31" s="4">
        <v>2006710.75</v>
      </c>
      <c r="AS31" s="4">
        <v>6097300.02</v>
      </c>
      <c r="AT31" s="4">
        <v>10699533.06</v>
      </c>
      <c r="AU31" s="4">
        <v>352965.09</v>
      </c>
      <c r="AV31" s="4">
        <v>19156508.92</v>
      </c>
      <c r="AW31" s="4">
        <v>13401227.56</v>
      </c>
      <c r="AX31" s="4">
        <v>1234254.1</v>
      </c>
      <c r="AY31" s="4">
        <v>2148682.53</v>
      </c>
      <c r="AZ31" s="4">
        <v>16784164.19</v>
      </c>
      <c r="BA31" s="4">
        <v>-8587221.61</v>
      </c>
      <c r="BB31" s="4">
        <v>5500</v>
      </c>
      <c r="BC31" s="4">
        <v>1975903.41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-102093.29</v>
      </c>
      <c r="BM31" s="4">
        <v>-102121.54</v>
      </c>
      <c r="BN31" s="4">
        <v>0</v>
      </c>
      <c r="BO31" s="4">
        <v>-6707911.49</v>
      </c>
      <c r="BP31" s="4">
        <v>-4335566.76</v>
      </c>
      <c r="BQ31" s="4">
        <v>0</v>
      </c>
      <c r="BR31" s="4">
        <v>-327493.8</v>
      </c>
      <c r="BS31" s="4">
        <v>0</v>
      </c>
      <c r="BT31" s="4">
        <v>-327493.8</v>
      </c>
      <c r="BU31" s="4">
        <v>89710.49</v>
      </c>
      <c r="BV31" s="4">
        <v>822911.5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822911.5</v>
      </c>
      <c r="CC31" s="4">
        <v>0</v>
      </c>
      <c r="CD31" s="4">
        <v>1785646.02</v>
      </c>
      <c r="CE31" s="4">
        <v>0</v>
      </c>
      <c r="CF31" s="4">
        <v>0</v>
      </c>
      <c r="CG31" s="4">
        <v>1785646.02</v>
      </c>
      <c r="CH31" s="4">
        <v>2051051.01</v>
      </c>
      <c r="CI31" s="4">
        <v>7277530.95</v>
      </c>
      <c r="CJ31" s="4">
        <v>8711399.6</v>
      </c>
      <c r="CK31" s="4">
        <v>169085.6</v>
      </c>
      <c r="CL31" s="4">
        <v>18209067.16</v>
      </c>
      <c r="CM31" s="4">
        <v>14344643.49</v>
      </c>
      <c r="CN31" s="4">
        <v>1361846.67</v>
      </c>
      <c r="CO31" s="4">
        <v>1623810.06</v>
      </c>
      <c r="CP31" s="4">
        <v>17330300.22</v>
      </c>
      <c r="CQ31" s="4">
        <v>-4777954.91</v>
      </c>
      <c r="CR31" s="4">
        <v>186000</v>
      </c>
      <c r="CS31" s="4">
        <v>8026366.34</v>
      </c>
      <c r="CT31" s="4">
        <v>-145426.01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-104524.21</v>
      </c>
      <c r="DC31" s="4">
        <v>-104537.81</v>
      </c>
      <c r="DD31" s="4">
        <v>0</v>
      </c>
      <c r="DE31" s="4">
        <v>3184461.21</v>
      </c>
      <c r="DF31" s="4">
        <v>4063228.15</v>
      </c>
      <c r="DG31" s="4">
        <v>1000004.63</v>
      </c>
      <c r="DH31" s="4">
        <v>-322911.5</v>
      </c>
      <c r="DI31" s="4">
        <v>0</v>
      </c>
      <c r="DJ31" s="4">
        <v>677093.13</v>
      </c>
      <c r="DK31" s="4">
        <v>38573.49</v>
      </c>
      <c r="DL31" s="4">
        <v>1500004.63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>
        <v>1500004.63</v>
      </c>
      <c r="DS31" s="4">
        <v>0</v>
      </c>
      <c r="DT31" s="4">
        <v>1824219.51</v>
      </c>
      <c r="DU31" s="4">
        <v>0</v>
      </c>
      <c r="DV31" s="4">
        <v>0</v>
      </c>
      <c r="DW31" s="4">
        <v>1824219.51</v>
      </c>
      <c r="DX31" s="4">
        <v>2379997.24</v>
      </c>
      <c r="DY31" s="4">
        <v>9085120.65</v>
      </c>
      <c r="DZ31" s="4">
        <v>9298411.7</v>
      </c>
      <c r="EA31" s="4">
        <v>241465.5</v>
      </c>
      <c r="EB31" s="4">
        <v>21004995.09</v>
      </c>
      <c r="EC31" s="4">
        <v>16250747.62</v>
      </c>
      <c r="ED31" s="4">
        <v>1625933.02</v>
      </c>
      <c r="EE31" s="4">
        <v>1039811.04</v>
      </c>
      <c r="EF31" s="4">
        <v>18916491.68</v>
      </c>
      <c r="EG31" s="4">
        <v>-1390067.67</v>
      </c>
      <c r="EH31" s="4">
        <v>0</v>
      </c>
      <c r="EI31" s="4">
        <v>1168803.53</v>
      </c>
      <c r="EJ31" s="4">
        <v>0</v>
      </c>
      <c r="EK31" s="4">
        <v>0</v>
      </c>
      <c r="EL31" s="4">
        <v>0</v>
      </c>
      <c r="EM31" s="4">
        <v>0</v>
      </c>
      <c r="EN31" s="4">
        <v>0</v>
      </c>
      <c r="EO31" s="4">
        <v>0</v>
      </c>
      <c r="EP31" s="4">
        <v>0</v>
      </c>
      <c r="EQ31" s="4">
        <v>0</v>
      </c>
      <c r="ER31" s="4">
        <v>-206806.02</v>
      </c>
      <c r="ES31" s="4">
        <v>-74376.27</v>
      </c>
      <c r="ET31" s="4">
        <v>0</v>
      </c>
      <c r="EU31" s="4">
        <v>-428070.16</v>
      </c>
      <c r="EV31" s="4">
        <v>1660433.25</v>
      </c>
      <c r="EW31" s="4">
        <v>0</v>
      </c>
      <c r="EX31" s="4">
        <v>-634087.17</v>
      </c>
      <c r="EY31" s="4">
        <v>0</v>
      </c>
      <c r="EZ31" s="4">
        <v>-634087.17</v>
      </c>
      <c r="FA31" s="4">
        <v>1211299.87</v>
      </c>
      <c r="FB31" s="4">
        <v>865917.46</v>
      </c>
      <c r="FC31" s="4">
        <v>0</v>
      </c>
      <c r="FD31" s="4">
        <v>0</v>
      </c>
      <c r="FE31" s="4">
        <v>0</v>
      </c>
      <c r="FF31" s="4">
        <v>0</v>
      </c>
      <c r="FG31" s="4">
        <v>0</v>
      </c>
      <c r="FH31" s="4">
        <v>865917.46</v>
      </c>
      <c r="FI31" s="4">
        <v>0</v>
      </c>
      <c r="FJ31" s="4">
        <v>3035519.38</v>
      </c>
      <c r="FK31" s="4">
        <v>0</v>
      </c>
      <c r="FL31" s="4">
        <v>0</v>
      </c>
      <c r="FM31" s="4">
        <v>3035519.38</v>
      </c>
      <c r="FN31" s="11">
        <f t="shared" si="0"/>
        <v>0.12435306215536947</v>
      </c>
      <c r="FO31" s="11">
        <f t="shared" si="1"/>
        <v>0</v>
      </c>
    </row>
    <row r="32" spans="1:171" ht="12.75">
      <c r="A32" s="3" t="s">
        <v>91</v>
      </c>
      <c r="B32" s="4">
        <v>1208854.34</v>
      </c>
      <c r="C32" s="4">
        <v>3747904.85</v>
      </c>
      <c r="D32" s="4">
        <v>2157085.92</v>
      </c>
      <c r="E32" s="4">
        <v>12496667.69</v>
      </c>
      <c r="F32" s="4">
        <v>19610512.8</v>
      </c>
      <c r="G32" s="4">
        <v>11555130.43</v>
      </c>
      <c r="H32" s="4">
        <v>1161805.3</v>
      </c>
      <c r="I32" s="4">
        <v>1923267.4</v>
      </c>
      <c r="J32" s="4">
        <v>14640203.13</v>
      </c>
      <c r="K32" s="4">
        <v>-8435475.78</v>
      </c>
      <c r="L32" s="4">
        <v>5900</v>
      </c>
      <c r="M32" s="4">
        <v>372075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1000</v>
      </c>
      <c r="U32" s="4">
        <v>3400</v>
      </c>
      <c r="V32" s="4">
        <v>-51103.19</v>
      </c>
      <c r="W32" s="4">
        <v>-42603.19</v>
      </c>
      <c r="X32" s="4">
        <v>0</v>
      </c>
      <c r="Y32" s="4">
        <v>-8104203.97</v>
      </c>
      <c r="Z32" s="4">
        <v>-3133894.3</v>
      </c>
      <c r="AA32" s="4">
        <v>2865302.39</v>
      </c>
      <c r="AB32" s="4">
        <v>-505528.89</v>
      </c>
      <c r="AC32" s="4">
        <v>0</v>
      </c>
      <c r="AD32" s="4">
        <v>2359773.5</v>
      </c>
      <c r="AE32" s="4">
        <v>-1918272</v>
      </c>
      <c r="AF32" s="4">
        <v>2426253.25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2426253.25</v>
      </c>
      <c r="AM32" s="4">
        <v>0</v>
      </c>
      <c r="AN32" s="4">
        <v>1338894.07</v>
      </c>
      <c r="AO32" s="4">
        <v>0</v>
      </c>
      <c r="AP32" s="4">
        <v>0</v>
      </c>
      <c r="AQ32" s="4">
        <v>1338894.07</v>
      </c>
      <c r="AR32" s="4">
        <v>1139550.7</v>
      </c>
      <c r="AS32" s="4">
        <v>4319673.79</v>
      </c>
      <c r="AT32" s="4">
        <v>2737053.23</v>
      </c>
      <c r="AU32" s="4">
        <v>14897684.59</v>
      </c>
      <c r="AV32" s="4">
        <v>23093962.31</v>
      </c>
      <c r="AW32" s="4">
        <v>13545820.7</v>
      </c>
      <c r="AX32" s="4">
        <v>1427417.75</v>
      </c>
      <c r="AY32" s="4">
        <v>1535765.27</v>
      </c>
      <c r="AZ32" s="4">
        <v>16509003.72</v>
      </c>
      <c r="BA32" s="4">
        <v>-4598662.66</v>
      </c>
      <c r="BB32" s="4">
        <v>25000</v>
      </c>
      <c r="BC32" s="4">
        <v>1175755.96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18570</v>
      </c>
      <c r="BL32" s="4">
        <v>-70863.89</v>
      </c>
      <c r="BM32" s="4">
        <v>-78029.88</v>
      </c>
      <c r="BN32" s="4">
        <v>0</v>
      </c>
      <c r="BO32" s="4">
        <v>-3450200.59</v>
      </c>
      <c r="BP32" s="4">
        <v>3134758</v>
      </c>
      <c r="BQ32" s="4">
        <v>0</v>
      </c>
      <c r="BR32" s="4">
        <v>-900379.89</v>
      </c>
      <c r="BS32" s="4">
        <v>0</v>
      </c>
      <c r="BT32" s="4">
        <v>-900379.89</v>
      </c>
      <c r="BU32" s="4">
        <v>3141531.17</v>
      </c>
      <c r="BV32" s="4">
        <v>1525873.36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1525873.36</v>
      </c>
      <c r="CC32" s="4">
        <v>0</v>
      </c>
      <c r="CD32" s="4">
        <v>4480425.24</v>
      </c>
      <c r="CE32" s="4">
        <v>0</v>
      </c>
      <c r="CF32" s="4">
        <v>0</v>
      </c>
      <c r="CG32" s="4">
        <v>4480425.24</v>
      </c>
      <c r="CH32" s="4">
        <v>1187372.31</v>
      </c>
      <c r="CI32" s="4">
        <v>4991571.55</v>
      </c>
      <c r="CJ32" s="4">
        <v>3406866.41</v>
      </c>
      <c r="CK32" s="4">
        <v>23041014.88</v>
      </c>
      <c r="CL32" s="4">
        <v>32626825.15</v>
      </c>
      <c r="CM32" s="4">
        <v>14556579.43</v>
      </c>
      <c r="CN32" s="4">
        <v>1505389.56</v>
      </c>
      <c r="CO32" s="4">
        <v>2582335.49</v>
      </c>
      <c r="CP32" s="4">
        <v>18644304.48</v>
      </c>
      <c r="CQ32" s="4">
        <v>-8972113.63</v>
      </c>
      <c r="CR32" s="4">
        <v>0</v>
      </c>
      <c r="CS32" s="4">
        <v>156000</v>
      </c>
      <c r="CT32" s="4">
        <v>-25426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22400</v>
      </c>
      <c r="DB32" s="4">
        <v>-19396.51</v>
      </c>
      <c r="DC32" s="4">
        <v>-54563.91</v>
      </c>
      <c r="DD32" s="4">
        <v>0</v>
      </c>
      <c r="DE32" s="4">
        <v>-8838536.14</v>
      </c>
      <c r="DF32" s="4">
        <v>5143984.53</v>
      </c>
      <c r="DG32" s="4">
        <v>0</v>
      </c>
      <c r="DH32" s="4">
        <v>-909908.9</v>
      </c>
      <c r="DI32" s="4">
        <v>0</v>
      </c>
      <c r="DJ32" s="4">
        <v>-909908.9</v>
      </c>
      <c r="DK32" s="4">
        <v>1705349.5</v>
      </c>
      <c r="DL32" s="4">
        <v>615964.46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  <c r="DR32" s="4">
        <v>615964.46</v>
      </c>
      <c r="DS32" s="4">
        <v>0</v>
      </c>
      <c r="DT32" s="4">
        <v>6185774.74</v>
      </c>
      <c r="DU32" s="4">
        <v>0</v>
      </c>
      <c r="DV32" s="4">
        <v>0</v>
      </c>
      <c r="DW32" s="4">
        <v>6185774.74</v>
      </c>
      <c r="DX32" s="4">
        <v>1415160.28</v>
      </c>
      <c r="DY32" s="4">
        <v>6140952.44</v>
      </c>
      <c r="DZ32" s="4">
        <v>3546499.18</v>
      </c>
      <c r="EA32" s="4">
        <v>29517740.51</v>
      </c>
      <c r="EB32" s="4">
        <v>40620352.41</v>
      </c>
      <c r="EC32" s="4">
        <v>15953292.34</v>
      </c>
      <c r="ED32" s="4">
        <v>1524847.03</v>
      </c>
      <c r="EE32" s="4">
        <v>3627644.97</v>
      </c>
      <c r="EF32" s="4">
        <v>21105784.34</v>
      </c>
      <c r="EG32" s="4">
        <v>-17045653.19</v>
      </c>
      <c r="EH32" s="4">
        <v>0</v>
      </c>
      <c r="EI32" s="4">
        <v>2592634.14</v>
      </c>
      <c r="EJ32" s="4">
        <v>0</v>
      </c>
      <c r="EK32" s="4">
        <v>0</v>
      </c>
      <c r="EL32" s="4">
        <v>0</v>
      </c>
      <c r="EM32" s="4">
        <v>0</v>
      </c>
      <c r="EN32" s="4">
        <v>0</v>
      </c>
      <c r="EO32" s="4">
        <v>0</v>
      </c>
      <c r="EP32" s="4">
        <v>0</v>
      </c>
      <c r="EQ32" s="4">
        <v>11594</v>
      </c>
      <c r="ER32" s="4">
        <v>324878.77</v>
      </c>
      <c r="ES32" s="4">
        <v>-33095.01</v>
      </c>
      <c r="ET32" s="4">
        <v>0</v>
      </c>
      <c r="EU32" s="4">
        <v>-14116546.28</v>
      </c>
      <c r="EV32" s="4">
        <v>5398021.79</v>
      </c>
      <c r="EW32" s="4">
        <v>0</v>
      </c>
      <c r="EX32" s="4">
        <v>-258982.59</v>
      </c>
      <c r="EY32" s="4">
        <v>0</v>
      </c>
      <c r="EZ32" s="4">
        <v>-258982.59</v>
      </c>
      <c r="FA32" s="4">
        <v>4126880.12</v>
      </c>
      <c r="FB32" s="4">
        <v>356981.87</v>
      </c>
      <c r="FC32" s="4">
        <v>0</v>
      </c>
      <c r="FD32" s="4">
        <v>0</v>
      </c>
      <c r="FE32" s="4">
        <v>0</v>
      </c>
      <c r="FF32" s="4">
        <v>0</v>
      </c>
      <c r="FG32" s="4">
        <v>0</v>
      </c>
      <c r="FH32" s="4">
        <v>356981.87</v>
      </c>
      <c r="FI32" s="4">
        <v>0</v>
      </c>
      <c r="FJ32" s="4">
        <v>10312654.86</v>
      </c>
      <c r="FK32" s="4">
        <v>0</v>
      </c>
      <c r="FL32" s="4">
        <v>0</v>
      </c>
      <c r="FM32" s="4">
        <v>10312654.86</v>
      </c>
      <c r="FN32" s="11">
        <f t="shared" si="0"/>
        <v>0.2595464931861235</v>
      </c>
      <c r="FO32" s="11">
        <f t="shared" si="1"/>
        <v>0</v>
      </c>
    </row>
    <row r="33" spans="1:171" ht="12.75">
      <c r="A33" s="3" t="s">
        <v>92</v>
      </c>
      <c r="B33" s="4">
        <v>1077995.6</v>
      </c>
      <c r="C33" s="4">
        <v>5119392.93</v>
      </c>
      <c r="D33" s="4">
        <v>4903857.59</v>
      </c>
      <c r="E33" s="4">
        <v>39928.2</v>
      </c>
      <c r="F33" s="4">
        <v>11141174.32</v>
      </c>
      <c r="G33" s="4">
        <v>8312214.09</v>
      </c>
      <c r="H33" s="4">
        <v>443558.34</v>
      </c>
      <c r="I33" s="4">
        <v>1363561.29</v>
      </c>
      <c r="J33" s="4">
        <v>10119333.72</v>
      </c>
      <c r="K33" s="4">
        <v>-1764709.75</v>
      </c>
      <c r="L33" s="4">
        <v>212892</v>
      </c>
      <c r="M33" s="4">
        <v>11806131.16</v>
      </c>
      <c r="N33" s="4">
        <v>-1685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-71697</v>
      </c>
      <c r="U33" s="4">
        <v>339816</v>
      </c>
      <c r="V33" s="4">
        <v>-172790.63</v>
      </c>
      <c r="W33" s="4">
        <v>-251885.56</v>
      </c>
      <c r="X33" s="4">
        <v>0</v>
      </c>
      <c r="Y33" s="4">
        <v>10347956.78</v>
      </c>
      <c r="Z33" s="4">
        <v>11369797.38</v>
      </c>
      <c r="AA33" s="4">
        <v>1200000</v>
      </c>
      <c r="AB33" s="4">
        <v>-664013.88</v>
      </c>
      <c r="AC33" s="4">
        <v>0</v>
      </c>
      <c r="AD33" s="4">
        <v>535986.12</v>
      </c>
      <c r="AE33" s="4">
        <v>-50704.35</v>
      </c>
      <c r="AF33" s="4">
        <v>4909370.18</v>
      </c>
      <c r="AG33" s="4">
        <v>0</v>
      </c>
      <c r="AH33" s="4">
        <v>175035.3</v>
      </c>
      <c r="AI33" s="4">
        <v>0</v>
      </c>
      <c r="AJ33" s="4">
        <v>0</v>
      </c>
      <c r="AK33" s="4">
        <v>0</v>
      </c>
      <c r="AL33" s="4">
        <v>5084405.48</v>
      </c>
      <c r="AM33" s="4">
        <v>0</v>
      </c>
      <c r="AN33" s="4">
        <v>21562.04</v>
      </c>
      <c r="AO33" s="4">
        <v>0</v>
      </c>
      <c r="AP33" s="4">
        <v>0</v>
      </c>
      <c r="AQ33" s="4">
        <v>21562.04</v>
      </c>
      <c r="AR33" s="4">
        <v>1286647.81</v>
      </c>
      <c r="AS33" s="4">
        <v>5629149.52</v>
      </c>
      <c r="AT33" s="4">
        <v>3844448.43</v>
      </c>
      <c r="AU33" s="4">
        <v>67107.59</v>
      </c>
      <c r="AV33" s="4">
        <v>10827353.35</v>
      </c>
      <c r="AW33" s="4">
        <v>9969227.5</v>
      </c>
      <c r="AX33" s="4">
        <v>613203.36</v>
      </c>
      <c r="AY33" s="4">
        <v>829158.5</v>
      </c>
      <c r="AZ33" s="4">
        <v>11411589.36</v>
      </c>
      <c r="BA33" s="4">
        <v>-2029887.01</v>
      </c>
      <c r="BB33" s="4">
        <v>906306.61</v>
      </c>
      <c r="BC33" s="4">
        <v>279000</v>
      </c>
      <c r="BD33" s="4">
        <v>-1665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-1000000</v>
      </c>
      <c r="BK33" s="4">
        <v>1272600.82</v>
      </c>
      <c r="BL33" s="4">
        <v>-145864.06</v>
      </c>
      <c r="BM33" s="4">
        <v>-205423.02</v>
      </c>
      <c r="BN33" s="4">
        <v>0</v>
      </c>
      <c r="BO33" s="4">
        <v>-719508.64</v>
      </c>
      <c r="BP33" s="4">
        <v>-1303744.65</v>
      </c>
      <c r="BQ33" s="4">
        <v>2455000</v>
      </c>
      <c r="BR33" s="4">
        <v>-1730427.64</v>
      </c>
      <c r="BS33" s="4">
        <v>0</v>
      </c>
      <c r="BT33" s="4">
        <v>724572.36</v>
      </c>
      <c r="BU33" s="4">
        <v>121616.9</v>
      </c>
      <c r="BV33" s="4">
        <v>5633942.54</v>
      </c>
      <c r="BW33" s="4">
        <v>0</v>
      </c>
      <c r="BX33" s="4">
        <v>116035.3</v>
      </c>
      <c r="BY33" s="4">
        <v>0</v>
      </c>
      <c r="BZ33" s="4">
        <v>0</v>
      </c>
      <c r="CA33" s="4">
        <v>0</v>
      </c>
      <c r="CB33" s="4">
        <v>5749977.84</v>
      </c>
      <c r="CC33" s="4">
        <v>0</v>
      </c>
      <c r="CD33" s="4">
        <v>143178.94</v>
      </c>
      <c r="CE33" s="4">
        <v>0</v>
      </c>
      <c r="CF33" s="4">
        <v>0</v>
      </c>
      <c r="CG33" s="4">
        <v>143178.94</v>
      </c>
      <c r="CH33" s="4">
        <v>1310636.79</v>
      </c>
      <c r="CI33" s="4">
        <v>6793422.07</v>
      </c>
      <c r="CJ33" s="4">
        <v>4014701.64</v>
      </c>
      <c r="CK33" s="4">
        <v>111410.02</v>
      </c>
      <c r="CL33" s="4">
        <v>12230170.52</v>
      </c>
      <c r="CM33" s="4">
        <v>10707337.71</v>
      </c>
      <c r="CN33" s="4">
        <v>706963.54</v>
      </c>
      <c r="CO33" s="4">
        <v>938930.04</v>
      </c>
      <c r="CP33" s="4">
        <v>12353231.29</v>
      </c>
      <c r="CQ33" s="4">
        <v>-2656718.67</v>
      </c>
      <c r="CR33" s="4">
        <v>890805.73</v>
      </c>
      <c r="CS33" s="4">
        <v>1861418.61</v>
      </c>
      <c r="CT33" s="4">
        <v>-2119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200000</v>
      </c>
      <c r="DB33" s="4">
        <v>-222929.85</v>
      </c>
      <c r="DC33" s="4">
        <v>-250129.8</v>
      </c>
      <c r="DD33" s="4">
        <v>0</v>
      </c>
      <c r="DE33" s="4">
        <v>70456.82</v>
      </c>
      <c r="DF33" s="4">
        <v>-52603.95</v>
      </c>
      <c r="DG33" s="4">
        <v>5264771.09</v>
      </c>
      <c r="DH33" s="4">
        <v>-4510699.55</v>
      </c>
      <c r="DI33" s="4">
        <v>0</v>
      </c>
      <c r="DJ33" s="4">
        <v>754071.54</v>
      </c>
      <c r="DK33" s="4">
        <v>14458.44</v>
      </c>
      <c r="DL33" s="4">
        <v>6388014.08</v>
      </c>
      <c r="DM33" s="4">
        <v>0</v>
      </c>
      <c r="DN33" s="4">
        <v>100305.6</v>
      </c>
      <c r="DO33" s="4">
        <v>0</v>
      </c>
      <c r="DP33" s="4">
        <v>0</v>
      </c>
      <c r="DQ33" s="4">
        <v>0</v>
      </c>
      <c r="DR33" s="4">
        <v>6488319.68</v>
      </c>
      <c r="DS33" s="4">
        <v>0</v>
      </c>
      <c r="DT33" s="4">
        <v>157637.38</v>
      </c>
      <c r="DU33" s="4">
        <v>0</v>
      </c>
      <c r="DV33" s="4">
        <v>0</v>
      </c>
      <c r="DW33" s="4">
        <v>157637.38</v>
      </c>
      <c r="DX33" s="4">
        <v>1448690.95</v>
      </c>
      <c r="DY33" s="4">
        <v>8455417.06</v>
      </c>
      <c r="DZ33" s="4">
        <v>5804887.26</v>
      </c>
      <c r="EA33" s="4">
        <v>171262.81</v>
      </c>
      <c r="EB33" s="4">
        <v>15880258.08</v>
      </c>
      <c r="EC33" s="4">
        <v>12557994.88</v>
      </c>
      <c r="ED33" s="4">
        <v>723401.22</v>
      </c>
      <c r="EE33" s="4">
        <v>1868125.9</v>
      </c>
      <c r="EF33" s="4">
        <v>15149522</v>
      </c>
      <c r="EG33" s="4">
        <v>-7124267.12</v>
      </c>
      <c r="EH33" s="4">
        <v>37174.08</v>
      </c>
      <c r="EI33" s="4">
        <v>5780724.51</v>
      </c>
      <c r="EJ33" s="4">
        <v>0</v>
      </c>
      <c r="EK33" s="4">
        <v>0</v>
      </c>
      <c r="EL33" s="4">
        <v>0</v>
      </c>
      <c r="EM33" s="4">
        <v>0</v>
      </c>
      <c r="EN33" s="4">
        <v>0</v>
      </c>
      <c r="EO33" s="4">
        <v>0</v>
      </c>
      <c r="EP33" s="4">
        <v>0</v>
      </c>
      <c r="EQ33" s="4">
        <v>200000</v>
      </c>
      <c r="ER33" s="4">
        <v>-240887.15</v>
      </c>
      <c r="ES33" s="4">
        <v>-283648.73</v>
      </c>
      <c r="ET33" s="4">
        <v>0</v>
      </c>
      <c r="EU33" s="4">
        <v>-1347255.68</v>
      </c>
      <c r="EV33" s="4">
        <v>-616519.6</v>
      </c>
      <c r="EW33" s="4">
        <v>1206979.43</v>
      </c>
      <c r="EX33" s="4">
        <v>-1025334.92</v>
      </c>
      <c r="EY33" s="4">
        <v>0</v>
      </c>
      <c r="EZ33" s="4">
        <v>181644.51</v>
      </c>
      <c r="FA33" s="4">
        <v>186083.52</v>
      </c>
      <c r="FB33" s="4">
        <v>6569658.59</v>
      </c>
      <c r="FC33" s="4">
        <v>0</v>
      </c>
      <c r="FD33" s="4">
        <v>0</v>
      </c>
      <c r="FE33" s="4">
        <v>0</v>
      </c>
      <c r="FF33" s="4">
        <v>0</v>
      </c>
      <c r="FG33" s="4">
        <v>0</v>
      </c>
      <c r="FH33" s="4">
        <v>6569658.59</v>
      </c>
      <c r="FI33" s="4">
        <v>0</v>
      </c>
      <c r="FJ33" s="4">
        <v>343720.9</v>
      </c>
      <c r="FK33" s="4">
        <v>0</v>
      </c>
      <c r="FL33" s="4">
        <v>0</v>
      </c>
      <c r="FM33" s="4">
        <v>343720.9</v>
      </c>
      <c r="FN33" s="11">
        <f t="shared" si="0"/>
        <v>0.5917365531883095</v>
      </c>
      <c r="FO33" s="11">
        <f t="shared" si="1"/>
        <v>0.3920551957427634</v>
      </c>
    </row>
    <row r="34" spans="1:171" ht="12.75">
      <c r="A34" s="3" t="s">
        <v>93</v>
      </c>
      <c r="B34" s="4">
        <v>1549074.7</v>
      </c>
      <c r="C34" s="4">
        <v>6551357.8</v>
      </c>
      <c r="D34" s="4">
        <v>6239519.72</v>
      </c>
      <c r="E34" s="4">
        <v>71808.76</v>
      </c>
      <c r="F34" s="4">
        <v>14411760.98</v>
      </c>
      <c r="G34" s="4">
        <v>13572423.65</v>
      </c>
      <c r="H34" s="4">
        <v>561018.43</v>
      </c>
      <c r="I34" s="4">
        <v>1108042.14</v>
      </c>
      <c r="J34" s="4">
        <v>15241484.22</v>
      </c>
      <c r="K34" s="4">
        <v>-108477.95</v>
      </c>
      <c r="L34" s="4">
        <v>128599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-73903.1</v>
      </c>
      <c r="W34" s="4">
        <v>-74883.82</v>
      </c>
      <c r="X34" s="4">
        <v>0</v>
      </c>
      <c r="Y34" s="4">
        <v>-53782.05</v>
      </c>
      <c r="Z34" s="4">
        <v>-883505.29</v>
      </c>
      <c r="AA34" s="4">
        <v>465950</v>
      </c>
      <c r="AB34" s="4">
        <v>-368613.48</v>
      </c>
      <c r="AC34" s="4">
        <v>0</v>
      </c>
      <c r="AD34" s="4">
        <v>97336.52</v>
      </c>
      <c r="AE34" s="4">
        <v>147475.08</v>
      </c>
      <c r="AF34" s="4">
        <v>1252169.62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1252169.62</v>
      </c>
      <c r="AM34" s="4">
        <v>0</v>
      </c>
      <c r="AN34" s="4">
        <v>335972.16</v>
      </c>
      <c r="AO34" s="4">
        <v>0</v>
      </c>
      <c r="AP34" s="4">
        <v>0</v>
      </c>
      <c r="AQ34" s="4">
        <v>335972.16</v>
      </c>
      <c r="AR34" s="4">
        <v>1747590.82</v>
      </c>
      <c r="AS34" s="4">
        <v>7446640.75</v>
      </c>
      <c r="AT34" s="4">
        <v>7381801.2</v>
      </c>
      <c r="AU34" s="4">
        <v>89172.04</v>
      </c>
      <c r="AV34" s="4">
        <v>16665204.81</v>
      </c>
      <c r="AW34" s="4">
        <v>14656832.42</v>
      </c>
      <c r="AX34" s="4">
        <v>650535.5</v>
      </c>
      <c r="AY34" s="4">
        <v>1547976.11</v>
      </c>
      <c r="AZ34" s="4">
        <v>16855344.03</v>
      </c>
      <c r="BA34" s="4">
        <v>-4906913.59</v>
      </c>
      <c r="BB34" s="4">
        <v>421652</v>
      </c>
      <c r="BC34" s="4">
        <v>4710495.71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-85581.58</v>
      </c>
      <c r="BM34" s="4">
        <v>-87003.34</v>
      </c>
      <c r="BN34" s="4">
        <v>0</v>
      </c>
      <c r="BO34" s="4">
        <v>139652.54</v>
      </c>
      <c r="BP34" s="4">
        <v>-50486.68</v>
      </c>
      <c r="BQ34" s="4">
        <v>3207506.03</v>
      </c>
      <c r="BR34" s="4">
        <v>-3072102.74</v>
      </c>
      <c r="BS34" s="4">
        <v>0</v>
      </c>
      <c r="BT34" s="4">
        <v>135403.29</v>
      </c>
      <c r="BU34" s="4">
        <v>-176001.05</v>
      </c>
      <c r="BV34" s="4">
        <v>1387572.91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1387572.91</v>
      </c>
      <c r="CC34" s="4">
        <v>0</v>
      </c>
      <c r="CD34" s="4">
        <v>159971.11</v>
      </c>
      <c r="CE34" s="4">
        <v>0</v>
      </c>
      <c r="CF34" s="4">
        <v>0</v>
      </c>
      <c r="CG34" s="4">
        <v>159971.11</v>
      </c>
      <c r="CH34" s="4">
        <v>2033440.7</v>
      </c>
      <c r="CI34" s="4">
        <v>9205310.97</v>
      </c>
      <c r="CJ34" s="4">
        <v>7986828.07</v>
      </c>
      <c r="CK34" s="4">
        <v>63103.41</v>
      </c>
      <c r="CL34" s="4">
        <v>19288683.15</v>
      </c>
      <c r="CM34" s="4">
        <v>16583788.61</v>
      </c>
      <c r="CN34" s="4">
        <v>904779.25</v>
      </c>
      <c r="CO34" s="4">
        <v>1021142.04</v>
      </c>
      <c r="CP34" s="4">
        <v>18509709.9</v>
      </c>
      <c r="CQ34" s="4">
        <v>-903300.62</v>
      </c>
      <c r="CR34" s="4">
        <v>292040</v>
      </c>
      <c r="CS34" s="4">
        <v>625709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-47627.37</v>
      </c>
      <c r="DC34" s="4">
        <v>-47111.8</v>
      </c>
      <c r="DD34" s="4">
        <v>0</v>
      </c>
      <c r="DE34" s="4">
        <v>-33178.99</v>
      </c>
      <c r="DF34" s="4">
        <v>745794.26</v>
      </c>
      <c r="DG34" s="4">
        <v>100000</v>
      </c>
      <c r="DH34" s="4">
        <v>-603475.13</v>
      </c>
      <c r="DI34" s="4">
        <v>0</v>
      </c>
      <c r="DJ34" s="4">
        <v>-503475.13</v>
      </c>
      <c r="DK34" s="4">
        <v>206830.39</v>
      </c>
      <c r="DL34" s="4">
        <v>885760.16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  <c r="DR34" s="4">
        <v>885760.16</v>
      </c>
      <c r="DS34" s="4">
        <v>0</v>
      </c>
      <c r="DT34" s="4">
        <v>366801.5</v>
      </c>
      <c r="DU34" s="4">
        <v>0</v>
      </c>
      <c r="DV34" s="4">
        <v>0</v>
      </c>
      <c r="DW34" s="4">
        <v>366801.5</v>
      </c>
      <c r="DX34" s="4">
        <v>2473185.7</v>
      </c>
      <c r="DY34" s="4">
        <v>11119869.82</v>
      </c>
      <c r="DZ34" s="4">
        <v>10219723.09</v>
      </c>
      <c r="EA34" s="4">
        <v>48934.74</v>
      </c>
      <c r="EB34" s="4">
        <v>23861713.35</v>
      </c>
      <c r="EC34" s="4">
        <v>18673350.44</v>
      </c>
      <c r="ED34" s="4">
        <v>821696.99</v>
      </c>
      <c r="EE34" s="4">
        <v>2107875.05</v>
      </c>
      <c r="EF34" s="4">
        <v>21602922.48</v>
      </c>
      <c r="EG34" s="4">
        <v>-7428307.51</v>
      </c>
      <c r="EH34" s="4">
        <v>48548.31</v>
      </c>
      <c r="EI34" s="4">
        <v>5519634.43</v>
      </c>
      <c r="EJ34" s="4">
        <v>0</v>
      </c>
      <c r="EK34" s="4">
        <v>0</v>
      </c>
      <c r="EL34" s="4">
        <v>0</v>
      </c>
      <c r="EM34" s="4">
        <v>0</v>
      </c>
      <c r="EN34" s="4">
        <v>0</v>
      </c>
      <c r="EO34" s="4">
        <v>0</v>
      </c>
      <c r="EP34" s="4">
        <v>0</v>
      </c>
      <c r="EQ34" s="4">
        <v>0</v>
      </c>
      <c r="ER34" s="4">
        <v>77421.83</v>
      </c>
      <c r="ES34" s="4">
        <v>-35008.88</v>
      </c>
      <c r="ET34" s="4">
        <v>0</v>
      </c>
      <c r="EU34" s="4">
        <v>-1782702.94</v>
      </c>
      <c r="EV34" s="4">
        <v>476087.93</v>
      </c>
      <c r="EW34" s="4">
        <v>1150000</v>
      </c>
      <c r="EX34" s="4">
        <v>-401884.9</v>
      </c>
      <c r="EY34" s="4">
        <v>0</v>
      </c>
      <c r="EZ34" s="4">
        <v>748115.1</v>
      </c>
      <c r="FA34" s="4">
        <v>552699.67</v>
      </c>
      <c r="FB34" s="4">
        <v>1633875.35</v>
      </c>
      <c r="FC34" s="4">
        <v>0</v>
      </c>
      <c r="FD34" s="4">
        <v>125774.24</v>
      </c>
      <c r="FE34" s="4">
        <v>0</v>
      </c>
      <c r="FF34" s="4">
        <v>0</v>
      </c>
      <c r="FG34" s="4">
        <v>0</v>
      </c>
      <c r="FH34" s="4">
        <v>1759649.59</v>
      </c>
      <c r="FI34" s="4">
        <v>0</v>
      </c>
      <c r="FJ34" s="4">
        <v>919501.17</v>
      </c>
      <c r="FK34" s="4">
        <v>0</v>
      </c>
      <c r="FL34" s="4">
        <v>0</v>
      </c>
      <c r="FM34" s="4">
        <v>919501.17</v>
      </c>
      <c r="FN34" s="11">
        <f t="shared" si="0"/>
        <v>0.012064943358310853</v>
      </c>
      <c r="FO34" s="11">
        <f t="shared" si="1"/>
        <v>0.0352090567712733</v>
      </c>
    </row>
    <row r="35" spans="1:171" ht="12.75">
      <c r="A35" s="3" t="s">
        <v>94</v>
      </c>
      <c r="B35" s="4">
        <v>3729933.07</v>
      </c>
      <c r="C35" s="4">
        <v>38367112.67</v>
      </c>
      <c r="D35" s="4">
        <v>9268508.43</v>
      </c>
      <c r="E35" s="4">
        <v>1611902.77</v>
      </c>
      <c r="F35" s="4">
        <v>52977456.94</v>
      </c>
      <c r="G35" s="4">
        <v>39109974.89</v>
      </c>
      <c r="H35" s="4">
        <v>2895032.96</v>
      </c>
      <c r="I35" s="4">
        <v>7517158.88</v>
      </c>
      <c r="J35" s="4">
        <v>49522166.73</v>
      </c>
      <c r="K35" s="4">
        <v>-10796962.31</v>
      </c>
      <c r="L35" s="4">
        <v>195000</v>
      </c>
      <c r="M35" s="4">
        <v>698885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-240977</v>
      </c>
      <c r="U35" s="4">
        <v>1374720</v>
      </c>
      <c r="V35" s="4">
        <v>-1299546.44</v>
      </c>
      <c r="W35" s="4">
        <v>-1543019.04</v>
      </c>
      <c r="X35" s="4">
        <v>0</v>
      </c>
      <c r="Y35" s="4">
        <v>-10068880.75</v>
      </c>
      <c r="Z35" s="4">
        <v>-6613590.54</v>
      </c>
      <c r="AA35" s="4">
        <v>3450000</v>
      </c>
      <c r="AB35" s="4">
        <v>-2701973.19</v>
      </c>
      <c r="AC35" s="4">
        <v>0</v>
      </c>
      <c r="AD35" s="4">
        <v>748026.81</v>
      </c>
      <c r="AE35" s="4">
        <v>-1002685.45</v>
      </c>
      <c r="AF35" s="4">
        <v>19134645.03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19134645.03</v>
      </c>
      <c r="AM35" s="4">
        <v>0</v>
      </c>
      <c r="AN35" s="4">
        <v>470485.72</v>
      </c>
      <c r="AO35" s="4">
        <v>0</v>
      </c>
      <c r="AP35" s="4">
        <v>0</v>
      </c>
      <c r="AQ35" s="4">
        <v>470485.72</v>
      </c>
      <c r="AR35" s="4">
        <v>4225800.14</v>
      </c>
      <c r="AS35" s="4">
        <v>44425974.36</v>
      </c>
      <c r="AT35" s="4">
        <v>11744919.49</v>
      </c>
      <c r="AU35" s="4">
        <v>11138031.98</v>
      </c>
      <c r="AV35" s="4">
        <v>71534725.97</v>
      </c>
      <c r="AW35" s="4">
        <v>46017203.68</v>
      </c>
      <c r="AX35" s="4">
        <v>3780370.72</v>
      </c>
      <c r="AY35" s="4">
        <v>4463321.31</v>
      </c>
      <c r="AZ35" s="4">
        <v>54260895.71</v>
      </c>
      <c r="BA35" s="4">
        <v>-10223034.92</v>
      </c>
      <c r="BB35" s="4">
        <v>1255800</v>
      </c>
      <c r="BC35" s="4">
        <v>2126980</v>
      </c>
      <c r="BD35" s="4">
        <v>0</v>
      </c>
      <c r="BE35" s="4">
        <v>0</v>
      </c>
      <c r="BF35" s="4">
        <v>0</v>
      </c>
      <c r="BG35" s="4">
        <v>420008</v>
      </c>
      <c r="BH35" s="4">
        <v>0</v>
      </c>
      <c r="BI35" s="4">
        <v>0</v>
      </c>
      <c r="BJ35" s="4">
        <v>0</v>
      </c>
      <c r="BK35" s="4">
        <v>7118880.95</v>
      </c>
      <c r="BL35" s="4">
        <v>112872.7</v>
      </c>
      <c r="BM35" s="4">
        <v>-409385.14</v>
      </c>
      <c r="BN35" s="4">
        <v>0</v>
      </c>
      <c r="BO35" s="4">
        <v>811506.73</v>
      </c>
      <c r="BP35" s="4">
        <v>18085336.99</v>
      </c>
      <c r="BQ35" s="4">
        <v>0</v>
      </c>
      <c r="BR35" s="4">
        <v>-8047688.28</v>
      </c>
      <c r="BS35" s="4">
        <v>0</v>
      </c>
      <c r="BT35" s="4">
        <v>-8047688.28</v>
      </c>
      <c r="BU35" s="4">
        <v>700368.63</v>
      </c>
      <c r="BV35" s="4">
        <v>11086956.75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11086956.75</v>
      </c>
      <c r="CC35" s="4">
        <v>0</v>
      </c>
      <c r="CD35" s="4">
        <v>1170854.35</v>
      </c>
      <c r="CE35" s="4">
        <v>0</v>
      </c>
      <c r="CF35" s="4">
        <v>0</v>
      </c>
      <c r="CG35" s="4">
        <v>1170854.35</v>
      </c>
      <c r="CH35" s="4">
        <v>5168843.43</v>
      </c>
      <c r="CI35" s="4">
        <v>53646063.57</v>
      </c>
      <c r="CJ35" s="4">
        <v>10567217.97</v>
      </c>
      <c r="CK35" s="4">
        <v>2629995</v>
      </c>
      <c r="CL35" s="4">
        <v>72012119.97</v>
      </c>
      <c r="CM35" s="4">
        <v>50434345.13</v>
      </c>
      <c r="CN35" s="4">
        <v>3696638.86</v>
      </c>
      <c r="CO35" s="4">
        <v>4059515.09</v>
      </c>
      <c r="CP35" s="4">
        <v>58190499.08</v>
      </c>
      <c r="CQ35" s="4">
        <v>-5651529.77</v>
      </c>
      <c r="CR35" s="4">
        <v>0</v>
      </c>
      <c r="CS35" s="4">
        <v>2444061</v>
      </c>
      <c r="CT35" s="4">
        <v>-10000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-728418.5</v>
      </c>
      <c r="DC35" s="4">
        <v>-537389.59</v>
      </c>
      <c r="DD35" s="4">
        <v>0</v>
      </c>
      <c r="DE35" s="4">
        <v>-3945887.27</v>
      </c>
      <c r="DF35" s="4">
        <v>9875733.62</v>
      </c>
      <c r="DG35" s="4">
        <v>0</v>
      </c>
      <c r="DH35" s="4">
        <v>-1721739</v>
      </c>
      <c r="DI35" s="4">
        <v>0</v>
      </c>
      <c r="DJ35" s="4">
        <v>-1721739</v>
      </c>
      <c r="DK35" s="4">
        <v>7878470.45</v>
      </c>
      <c r="DL35" s="4">
        <v>9365217.75</v>
      </c>
      <c r="DM35" s="4">
        <v>0</v>
      </c>
      <c r="DN35" s="4">
        <v>0</v>
      </c>
      <c r="DO35" s="4">
        <v>0</v>
      </c>
      <c r="DP35" s="4">
        <v>0</v>
      </c>
      <c r="DQ35" s="4">
        <v>0</v>
      </c>
      <c r="DR35" s="4">
        <v>9365217.75</v>
      </c>
      <c r="DS35" s="4">
        <v>0</v>
      </c>
      <c r="DT35" s="4">
        <v>9049324.8</v>
      </c>
      <c r="DU35" s="4">
        <v>0</v>
      </c>
      <c r="DV35" s="4">
        <v>0</v>
      </c>
      <c r="DW35" s="4">
        <v>9049324.8</v>
      </c>
      <c r="DX35" s="4">
        <v>5011365.98</v>
      </c>
      <c r="DY35" s="4">
        <v>67030326.21</v>
      </c>
      <c r="DZ35" s="4">
        <v>11945398.88</v>
      </c>
      <c r="EA35" s="4">
        <v>3339744.48</v>
      </c>
      <c r="EB35" s="4">
        <v>87326835.55</v>
      </c>
      <c r="EC35" s="4">
        <v>70264941.01</v>
      </c>
      <c r="ED35" s="4">
        <v>5603682.71</v>
      </c>
      <c r="EE35" s="4">
        <v>5501489.82</v>
      </c>
      <c r="EF35" s="4">
        <v>81370113.54</v>
      </c>
      <c r="EG35" s="4">
        <v>-5041040.47</v>
      </c>
      <c r="EH35" s="4">
        <v>30300</v>
      </c>
      <c r="EI35" s="4">
        <v>2811000</v>
      </c>
      <c r="EJ35" s="4">
        <v>0</v>
      </c>
      <c r="EK35" s="4">
        <v>0</v>
      </c>
      <c r="EL35" s="4">
        <v>0</v>
      </c>
      <c r="EM35" s="4">
        <v>0</v>
      </c>
      <c r="EN35" s="4">
        <v>0</v>
      </c>
      <c r="EO35" s="4">
        <v>0</v>
      </c>
      <c r="EP35" s="4">
        <v>0</v>
      </c>
      <c r="EQ35" s="4">
        <v>0</v>
      </c>
      <c r="ER35" s="4">
        <v>-137950.77</v>
      </c>
      <c r="ES35" s="4">
        <v>-580919.76</v>
      </c>
      <c r="ET35" s="4">
        <v>0</v>
      </c>
      <c r="EU35" s="4">
        <v>-2337691.24</v>
      </c>
      <c r="EV35" s="4">
        <v>3619030.77</v>
      </c>
      <c r="EW35" s="4">
        <v>0</v>
      </c>
      <c r="EX35" s="4">
        <v>-1721739</v>
      </c>
      <c r="EY35" s="4">
        <v>0</v>
      </c>
      <c r="EZ35" s="4">
        <v>-1721739</v>
      </c>
      <c r="FA35" s="4">
        <v>2011772.03</v>
      </c>
      <c r="FB35" s="4">
        <v>7643478.75</v>
      </c>
      <c r="FC35" s="4">
        <v>0</v>
      </c>
      <c r="FD35" s="4">
        <v>0</v>
      </c>
      <c r="FE35" s="4">
        <v>0</v>
      </c>
      <c r="FF35" s="4">
        <v>0</v>
      </c>
      <c r="FG35" s="4">
        <v>0</v>
      </c>
      <c r="FH35" s="4">
        <v>7643478.75</v>
      </c>
      <c r="FI35" s="4">
        <v>0</v>
      </c>
      <c r="FJ35" s="4">
        <v>11061096.83</v>
      </c>
      <c r="FK35" s="4">
        <v>0</v>
      </c>
      <c r="FL35" s="4">
        <v>0</v>
      </c>
      <c r="FM35" s="4">
        <v>11061096.83</v>
      </c>
      <c r="FN35" s="11">
        <f t="shared" si="0"/>
        <v>0.28589734968359337</v>
      </c>
      <c r="FO35" s="11">
        <f t="shared" si="1"/>
        <v>0</v>
      </c>
    </row>
    <row r="36" spans="1:171" ht="12.75">
      <c r="A36" s="3" t="s">
        <v>96</v>
      </c>
      <c r="B36" s="4">
        <v>3259601.46</v>
      </c>
      <c r="C36" s="4">
        <v>18523561.42</v>
      </c>
      <c r="D36" s="4">
        <v>18616100.71</v>
      </c>
      <c r="E36" s="4">
        <v>310140.97</v>
      </c>
      <c r="F36" s="4">
        <v>40709404.56</v>
      </c>
      <c r="G36" s="4">
        <v>28934856.93</v>
      </c>
      <c r="H36" s="4">
        <v>4476002.69</v>
      </c>
      <c r="I36" s="4">
        <v>3164251.54</v>
      </c>
      <c r="J36" s="4">
        <v>36575111.16</v>
      </c>
      <c r="K36" s="4">
        <v>-7809266.03</v>
      </c>
      <c r="L36" s="4">
        <v>501420</v>
      </c>
      <c r="M36" s="4">
        <v>2858816.3</v>
      </c>
      <c r="N36" s="4">
        <v>-1366773.28</v>
      </c>
      <c r="O36" s="4">
        <v>0</v>
      </c>
      <c r="P36" s="4">
        <v>-720000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-427407.5</v>
      </c>
      <c r="W36" s="4">
        <v>-226820.32</v>
      </c>
      <c r="X36" s="4">
        <v>0</v>
      </c>
      <c r="Y36" s="4">
        <v>-6963210.51</v>
      </c>
      <c r="Z36" s="4">
        <v>-2828917.11</v>
      </c>
      <c r="AA36" s="4">
        <v>3193552</v>
      </c>
      <c r="AB36" s="4">
        <v>-1542497.1</v>
      </c>
      <c r="AC36" s="4">
        <v>0</v>
      </c>
      <c r="AD36" s="4">
        <v>1651054.9</v>
      </c>
      <c r="AE36" s="4">
        <v>1304458.48</v>
      </c>
      <c r="AF36" s="4">
        <v>6724531.82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6724531.82</v>
      </c>
      <c r="AM36" s="4">
        <v>0</v>
      </c>
      <c r="AN36" s="4">
        <v>2589418.56</v>
      </c>
      <c r="AO36" s="4">
        <v>0</v>
      </c>
      <c r="AP36" s="4">
        <v>0</v>
      </c>
      <c r="AQ36" s="4">
        <v>2589418.56</v>
      </c>
      <c r="AR36" s="4">
        <v>4005112.43</v>
      </c>
      <c r="AS36" s="4">
        <v>21606034.04</v>
      </c>
      <c r="AT36" s="4">
        <v>23858276.05</v>
      </c>
      <c r="AU36" s="4">
        <v>577245.87</v>
      </c>
      <c r="AV36" s="4">
        <v>50046668.39</v>
      </c>
      <c r="AW36" s="4">
        <v>31760982.68</v>
      </c>
      <c r="AX36" s="4">
        <v>5060443.13</v>
      </c>
      <c r="AY36" s="4">
        <v>2954202.73</v>
      </c>
      <c r="AZ36" s="4">
        <v>39775628.54</v>
      </c>
      <c r="BA36" s="4">
        <v>-8727643.92</v>
      </c>
      <c r="BB36" s="4">
        <v>697860.33</v>
      </c>
      <c r="BC36" s="4">
        <v>9848222.57</v>
      </c>
      <c r="BD36" s="4">
        <v>-78658</v>
      </c>
      <c r="BE36" s="4">
        <v>0</v>
      </c>
      <c r="BF36" s="4">
        <v>-962000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-262210.93</v>
      </c>
      <c r="BM36" s="4">
        <v>-224960.4</v>
      </c>
      <c r="BN36" s="4">
        <v>0</v>
      </c>
      <c r="BO36" s="4">
        <v>515570.05</v>
      </c>
      <c r="BP36" s="4">
        <v>10786609.9</v>
      </c>
      <c r="BQ36" s="4">
        <v>4194830.51</v>
      </c>
      <c r="BR36" s="4">
        <v>-1599198.76</v>
      </c>
      <c r="BS36" s="4">
        <v>0</v>
      </c>
      <c r="BT36" s="4">
        <v>2595631.75</v>
      </c>
      <c r="BU36" s="4">
        <v>4066406.63</v>
      </c>
      <c r="BV36" s="4">
        <v>9320163.57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9320163.57</v>
      </c>
      <c r="CC36" s="4">
        <v>0</v>
      </c>
      <c r="CD36" s="4">
        <v>6655825.19</v>
      </c>
      <c r="CE36" s="4">
        <v>0</v>
      </c>
      <c r="CF36" s="4">
        <v>0</v>
      </c>
      <c r="CG36" s="4">
        <v>6655825.19</v>
      </c>
      <c r="CH36" s="4">
        <v>4526417.38</v>
      </c>
      <c r="CI36" s="4">
        <v>26177275.88</v>
      </c>
      <c r="CJ36" s="4">
        <v>20349263.02</v>
      </c>
      <c r="CK36" s="4">
        <v>742690.65</v>
      </c>
      <c r="CL36" s="4">
        <v>51795646.93</v>
      </c>
      <c r="CM36" s="4">
        <v>34565074.75</v>
      </c>
      <c r="CN36" s="4">
        <v>5612571.82</v>
      </c>
      <c r="CO36" s="4">
        <v>4462052.67</v>
      </c>
      <c r="CP36" s="4">
        <v>44639699.24</v>
      </c>
      <c r="CQ36" s="4">
        <v>-16304124.14</v>
      </c>
      <c r="CR36" s="4">
        <v>342225</v>
      </c>
      <c r="CS36" s="4">
        <v>14291773.22</v>
      </c>
      <c r="CT36" s="4">
        <v>-90955</v>
      </c>
      <c r="CU36" s="4">
        <v>0</v>
      </c>
      <c r="CV36" s="4">
        <v>-125200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-160968.39</v>
      </c>
      <c r="DC36" s="4">
        <v>-315854.25</v>
      </c>
      <c r="DD36" s="4">
        <v>0</v>
      </c>
      <c r="DE36" s="4">
        <v>-2047249.31</v>
      </c>
      <c r="DF36" s="4">
        <v>5108698.38</v>
      </c>
      <c r="DG36" s="4">
        <v>1000000</v>
      </c>
      <c r="DH36" s="4">
        <v>-1671352.9</v>
      </c>
      <c r="DI36" s="4">
        <v>0</v>
      </c>
      <c r="DJ36" s="4">
        <v>-671352.9</v>
      </c>
      <c r="DK36" s="4">
        <v>-3173.46</v>
      </c>
      <c r="DL36" s="4">
        <v>8648810.67</v>
      </c>
      <c r="DM36" s="4">
        <v>0</v>
      </c>
      <c r="DN36" s="4">
        <v>0</v>
      </c>
      <c r="DO36" s="4">
        <v>0</v>
      </c>
      <c r="DP36" s="4">
        <v>0</v>
      </c>
      <c r="DQ36" s="4">
        <v>0</v>
      </c>
      <c r="DR36" s="4">
        <v>8648810.67</v>
      </c>
      <c r="DS36" s="4">
        <v>0</v>
      </c>
      <c r="DT36" s="4">
        <v>6652651.73</v>
      </c>
      <c r="DU36" s="4">
        <v>0</v>
      </c>
      <c r="DV36" s="4">
        <v>0</v>
      </c>
      <c r="DW36" s="4">
        <v>6652651.73</v>
      </c>
      <c r="DX36" s="4">
        <v>5657179.39</v>
      </c>
      <c r="DY36" s="4">
        <v>32133305.6</v>
      </c>
      <c r="DZ36" s="4">
        <v>22346648.88</v>
      </c>
      <c r="EA36" s="4">
        <v>690959.51</v>
      </c>
      <c r="EB36" s="4">
        <v>60828093.38</v>
      </c>
      <c r="EC36" s="4">
        <v>43312197.25</v>
      </c>
      <c r="ED36" s="4">
        <v>5638209.83</v>
      </c>
      <c r="EE36" s="4">
        <v>4082726.48</v>
      </c>
      <c r="EF36" s="4">
        <v>53033133.56</v>
      </c>
      <c r="EG36" s="4">
        <v>-14720764.87</v>
      </c>
      <c r="EH36" s="4">
        <v>235530</v>
      </c>
      <c r="EI36" s="4">
        <v>7713424.11</v>
      </c>
      <c r="EJ36" s="4">
        <v>-83899.69</v>
      </c>
      <c r="EK36" s="4">
        <v>0</v>
      </c>
      <c r="EL36" s="4">
        <v>0</v>
      </c>
      <c r="EM36" s="4">
        <v>0</v>
      </c>
      <c r="EN36" s="4">
        <v>0</v>
      </c>
      <c r="EO36" s="4">
        <v>0</v>
      </c>
      <c r="EP36" s="4">
        <v>0</v>
      </c>
      <c r="EQ36" s="4">
        <v>0</v>
      </c>
      <c r="ER36" s="4">
        <v>23102.91</v>
      </c>
      <c r="ES36" s="4">
        <v>-408861.9</v>
      </c>
      <c r="ET36" s="4">
        <v>0</v>
      </c>
      <c r="EU36" s="4">
        <v>-6832607.54</v>
      </c>
      <c r="EV36" s="4">
        <v>962352.28</v>
      </c>
      <c r="EW36" s="4">
        <v>4324649</v>
      </c>
      <c r="EX36" s="4">
        <v>-3009751.12</v>
      </c>
      <c r="EY36" s="4">
        <v>0</v>
      </c>
      <c r="EZ36" s="4">
        <v>1314897.88</v>
      </c>
      <c r="FA36" s="4">
        <v>1554445.52</v>
      </c>
      <c r="FB36" s="4">
        <v>9963708.55</v>
      </c>
      <c r="FC36" s="4">
        <v>0</v>
      </c>
      <c r="FD36" s="4">
        <v>0</v>
      </c>
      <c r="FE36" s="4">
        <v>0</v>
      </c>
      <c r="FF36" s="4">
        <v>0</v>
      </c>
      <c r="FG36" s="4">
        <v>0</v>
      </c>
      <c r="FH36" s="4">
        <v>9963708.55</v>
      </c>
      <c r="FI36" s="4">
        <v>0</v>
      </c>
      <c r="FJ36" s="4">
        <v>8207097.25</v>
      </c>
      <c r="FK36" s="4">
        <v>0</v>
      </c>
      <c r="FL36" s="4">
        <v>0</v>
      </c>
      <c r="FM36" s="4">
        <v>8207097.25</v>
      </c>
      <c r="FN36" s="11">
        <f t="shared" si="0"/>
        <v>0.23062934690983736</v>
      </c>
      <c r="FO36" s="11">
        <f t="shared" si="1"/>
        <v>0.028878289658468344</v>
      </c>
    </row>
    <row r="37" spans="1:171" ht="12.75">
      <c r="A37" s="3" t="s">
        <v>95</v>
      </c>
      <c r="B37" s="4">
        <v>11668100.86</v>
      </c>
      <c r="C37" s="4">
        <v>20709860.87</v>
      </c>
      <c r="D37" s="4">
        <v>30687078.42</v>
      </c>
      <c r="E37" s="4">
        <v>239487.91</v>
      </c>
      <c r="F37" s="4">
        <v>63304528.06</v>
      </c>
      <c r="G37" s="4">
        <v>60630993.12</v>
      </c>
      <c r="H37" s="4">
        <v>5592728.69</v>
      </c>
      <c r="I37" s="4">
        <v>3096178.91</v>
      </c>
      <c r="J37" s="4">
        <v>69319900.72</v>
      </c>
      <c r="K37" s="4">
        <v>-4809640.45</v>
      </c>
      <c r="L37" s="4">
        <v>106208</v>
      </c>
      <c r="M37" s="4">
        <v>17703345.14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-212829.75</v>
      </c>
      <c r="W37" s="4">
        <v>-267045.57</v>
      </c>
      <c r="X37" s="4">
        <v>0</v>
      </c>
      <c r="Y37" s="4">
        <v>12787082.94</v>
      </c>
      <c r="Z37" s="4">
        <v>6771710.28</v>
      </c>
      <c r="AA37" s="4">
        <v>6599999.99</v>
      </c>
      <c r="AB37" s="4">
        <v>-2157323.04</v>
      </c>
      <c r="AC37" s="4">
        <v>0</v>
      </c>
      <c r="AD37" s="4">
        <v>4442676.95</v>
      </c>
      <c r="AE37" s="4">
        <v>789067.78</v>
      </c>
      <c r="AF37" s="4">
        <v>11285355.34</v>
      </c>
      <c r="AG37" s="4">
        <v>0</v>
      </c>
      <c r="AH37" s="4">
        <v>235589.95</v>
      </c>
      <c r="AI37" s="4">
        <v>0</v>
      </c>
      <c r="AJ37" s="4">
        <v>0</v>
      </c>
      <c r="AK37" s="4">
        <v>0</v>
      </c>
      <c r="AL37" s="4">
        <v>11520945.29</v>
      </c>
      <c r="AM37" s="4">
        <v>0</v>
      </c>
      <c r="AN37" s="4">
        <v>3577280.18</v>
      </c>
      <c r="AO37" s="4">
        <v>0</v>
      </c>
      <c r="AP37" s="4">
        <v>0</v>
      </c>
      <c r="AQ37" s="4">
        <v>3577280.18</v>
      </c>
      <c r="AR37" s="4">
        <v>12063575.84</v>
      </c>
      <c r="AS37" s="4">
        <v>24044019.75</v>
      </c>
      <c r="AT37" s="4">
        <v>35062451.52</v>
      </c>
      <c r="AU37" s="4">
        <v>137276.49</v>
      </c>
      <c r="AV37" s="4">
        <v>71307323.6</v>
      </c>
      <c r="AW37" s="4">
        <v>54448182.84</v>
      </c>
      <c r="AX37" s="4">
        <v>6080252.79</v>
      </c>
      <c r="AY37" s="4">
        <v>2503658.32</v>
      </c>
      <c r="AZ37" s="4">
        <v>63032093.95</v>
      </c>
      <c r="BA37" s="4">
        <v>-9905805.47</v>
      </c>
      <c r="BB37" s="4">
        <v>24560</v>
      </c>
      <c r="BC37" s="4">
        <v>5341139.72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-116985.17</v>
      </c>
      <c r="BM37" s="4">
        <v>-298754.12</v>
      </c>
      <c r="BN37" s="4">
        <v>0</v>
      </c>
      <c r="BO37" s="4">
        <v>-4657090.92</v>
      </c>
      <c r="BP37" s="4">
        <v>3618138.73</v>
      </c>
      <c r="BQ37" s="4">
        <v>7019999.96</v>
      </c>
      <c r="BR37" s="4">
        <v>-2812161.49</v>
      </c>
      <c r="BS37" s="4">
        <v>0</v>
      </c>
      <c r="BT37" s="4">
        <v>4207838.47</v>
      </c>
      <c r="BU37" s="4">
        <v>6414404.71</v>
      </c>
      <c r="BV37" s="4">
        <v>15493193.81</v>
      </c>
      <c r="BW37" s="4">
        <v>0</v>
      </c>
      <c r="BX37" s="4">
        <v>11238.7</v>
      </c>
      <c r="BY37" s="4">
        <v>0</v>
      </c>
      <c r="BZ37" s="4">
        <v>0</v>
      </c>
      <c r="CA37" s="4">
        <v>0</v>
      </c>
      <c r="CB37" s="4">
        <v>15504432.51</v>
      </c>
      <c r="CC37" s="4">
        <v>0</v>
      </c>
      <c r="CD37" s="4">
        <v>9991684.89</v>
      </c>
      <c r="CE37" s="4">
        <v>0</v>
      </c>
      <c r="CF37" s="4">
        <v>0</v>
      </c>
      <c r="CG37" s="4">
        <v>9991684.89</v>
      </c>
      <c r="CH37" s="4">
        <v>11361620.89</v>
      </c>
      <c r="CI37" s="4">
        <v>28654566.07</v>
      </c>
      <c r="CJ37" s="4">
        <v>37631878.41</v>
      </c>
      <c r="CK37" s="4">
        <v>486340.61</v>
      </c>
      <c r="CL37" s="4">
        <v>78134405.98</v>
      </c>
      <c r="CM37" s="4">
        <v>62734481.55</v>
      </c>
      <c r="CN37" s="4">
        <v>6106227.19</v>
      </c>
      <c r="CO37" s="4">
        <v>5229378.49</v>
      </c>
      <c r="CP37" s="4">
        <v>74070087.23</v>
      </c>
      <c r="CQ37" s="4">
        <v>-26020123.05</v>
      </c>
      <c r="CR37" s="4">
        <v>1825361.02</v>
      </c>
      <c r="CS37" s="4">
        <v>15785185.58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-325229.03</v>
      </c>
      <c r="DC37" s="4">
        <v>-576807.59</v>
      </c>
      <c r="DD37" s="4">
        <v>0</v>
      </c>
      <c r="DE37" s="4">
        <v>-8734805.48</v>
      </c>
      <c r="DF37" s="4">
        <v>-4670486.73</v>
      </c>
      <c r="DG37" s="4">
        <v>12401441.34</v>
      </c>
      <c r="DH37" s="4">
        <v>-2251754.81</v>
      </c>
      <c r="DI37" s="4">
        <v>0</v>
      </c>
      <c r="DJ37" s="4">
        <v>10149686.53</v>
      </c>
      <c r="DK37" s="4">
        <v>587509.11</v>
      </c>
      <c r="DL37" s="4">
        <v>25642880.34</v>
      </c>
      <c r="DM37" s="4">
        <v>0</v>
      </c>
      <c r="DN37" s="4">
        <v>98109.02</v>
      </c>
      <c r="DO37" s="4">
        <v>0</v>
      </c>
      <c r="DP37" s="4">
        <v>0</v>
      </c>
      <c r="DQ37" s="4">
        <v>0</v>
      </c>
      <c r="DR37" s="4">
        <v>25740989.36</v>
      </c>
      <c r="DS37" s="4">
        <v>0</v>
      </c>
      <c r="DT37" s="4">
        <v>10579194</v>
      </c>
      <c r="DU37" s="4">
        <v>0</v>
      </c>
      <c r="DV37" s="4">
        <v>0</v>
      </c>
      <c r="DW37" s="4">
        <v>10579194</v>
      </c>
      <c r="DX37" s="4">
        <v>12064681.75</v>
      </c>
      <c r="DY37" s="4">
        <v>35960807.54</v>
      </c>
      <c r="DZ37" s="4">
        <v>42815080.08</v>
      </c>
      <c r="EA37" s="4">
        <v>268643.15</v>
      </c>
      <c r="EB37" s="4">
        <v>91109212.52</v>
      </c>
      <c r="EC37" s="4">
        <v>72736245.64</v>
      </c>
      <c r="ED37" s="4">
        <v>7825362.54</v>
      </c>
      <c r="EE37" s="4">
        <v>6557642.02</v>
      </c>
      <c r="EF37" s="4">
        <v>87119250.2</v>
      </c>
      <c r="EG37" s="4">
        <v>-20144817.05</v>
      </c>
      <c r="EH37" s="4">
        <v>229354.69</v>
      </c>
      <c r="EI37" s="4">
        <v>15663205.67</v>
      </c>
      <c r="EJ37" s="4">
        <v>-189354</v>
      </c>
      <c r="EK37" s="4">
        <v>0</v>
      </c>
      <c r="EL37" s="4">
        <v>-85459.71</v>
      </c>
      <c r="EM37" s="4">
        <v>0</v>
      </c>
      <c r="EN37" s="4">
        <v>0</v>
      </c>
      <c r="EO37" s="4">
        <v>0</v>
      </c>
      <c r="EP37" s="4">
        <v>0</v>
      </c>
      <c r="EQ37" s="4">
        <v>0</v>
      </c>
      <c r="ER37" s="4">
        <v>-478644.59</v>
      </c>
      <c r="ES37" s="4">
        <v>-1138265.49</v>
      </c>
      <c r="ET37" s="4">
        <v>0</v>
      </c>
      <c r="EU37" s="4">
        <v>-5005714.99</v>
      </c>
      <c r="EV37" s="4">
        <v>-1015752.67</v>
      </c>
      <c r="EW37" s="4">
        <v>1679199.5</v>
      </c>
      <c r="EX37" s="4">
        <v>-2636455.71</v>
      </c>
      <c r="EY37" s="4">
        <v>0</v>
      </c>
      <c r="EZ37" s="4">
        <v>-957256.21</v>
      </c>
      <c r="FA37" s="4">
        <v>-1538577.66</v>
      </c>
      <c r="FB37" s="4">
        <v>24685624.13</v>
      </c>
      <c r="FC37" s="4">
        <v>0</v>
      </c>
      <c r="FD37" s="4">
        <v>0</v>
      </c>
      <c r="FE37" s="4">
        <v>0</v>
      </c>
      <c r="FF37" s="4">
        <v>0</v>
      </c>
      <c r="FG37" s="4">
        <v>0</v>
      </c>
      <c r="FH37" s="4">
        <v>24685624.13</v>
      </c>
      <c r="FI37" s="4">
        <v>0</v>
      </c>
      <c r="FJ37" s="4">
        <v>9040616.34</v>
      </c>
      <c r="FK37" s="4">
        <v>0</v>
      </c>
      <c r="FL37" s="4">
        <v>0</v>
      </c>
      <c r="FM37" s="4">
        <v>9040616.34</v>
      </c>
      <c r="FN37" s="11">
        <f t="shared" si="0"/>
        <v>0.05162605931828769</v>
      </c>
      <c r="FO37" s="11">
        <f t="shared" si="1"/>
        <v>0.17171707840813197</v>
      </c>
    </row>
    <row r="38" spans="1:171" ht="12.75">
      <c r="A38" s="3" t="s">
        <v>97</v>
      </c>
      <c r="B38" s="4">
        <v>11685936.389999999</v>
      </c>
      <c r="C38" s="4">
        <v>47345860.95999999</v>
      </c>
      <c r="D38" s="4">
        <v>41491321.4</v>
      </c>
      <c r="E38" s="4">
        <v>400522.18</v>
      </c>
      <c r="F38" s="4">
        <v>100923640.92999999</v>
      </c>
      <c r="G38" s="4">
        <v>74795468.64</v>
      </c>
      <c r="H38" s="4">
        <v>12965723.7</v>
      </c>
      <c r="I38" s="4">
        <v>5466106.18</v>
      </c>
      <c r="J38" s="4">
        <v>93227298.52</v>
      </c>
      <c r="K38" s="4">
        <v>-10621670.94</v>
      </c>
      <c r="L38" s="4">
        <v>994555.69</v>
      </c>
      <c r="M38" s="4">
        <v>5999297.84</v>
      </c>
      <c r="N38" s="4">
        <v>-940000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2025864.29</v>
      </c>
      <c r="W38" s="4">
        <v>-865160.03</v>
      </c>
      <c r="X38" s="4">
        <v>0</v>
      </c>
      <c r="Y38" s="4">
        <v>-2541953.12</v>
      </c>
      <c r="Z38" s="4">
        <v>5154389.29</v>
      </c>
      <c r="AA38" s="4">
        <v>4577991.52</v>
      </c>
      <c r="AB38" s="4">
        <v>-2760961.3</v>
      </c>
      <c r="AC38" s="4">
        <v>0</v>
      </c>
      <c r="AD38" s="4">
        <v>1817030.22</v>
      </c>
      <c r="AE38" s="4">
        <v>2844016.44</v>
      </c>
      <c r="AF38" s="4">
        <v>22904277.29</v>
      </c>
      <c r="AG38" s="4">
        <v>0</v>
      </c>
      <c r="AH38" s="4">
        <v>149940.15</v>
      </c>
      <c r="AI38" s="4">
        <v>0</v>
      </c>
      <c r="AJ38" s="4">
        <v>0</v>
      </c>
      <c r="AK38" s="4">
        <v>0</v>
      </c>
      <c r="AL38" s="4">
        <v>23054217.44</v>
      </c>
      <c r="AM38" s="4">
        <v>0</v>
      </c>
      <c r="AN38" s="4">
        <v>6537665.7</v>
      </c>
      <c r="AO38" s="4">
        <v>0</v>
      </c>
      <c r="AP38" s="4">
        <v>0</v>
      </c>
      <c r="AQ38" s="4">
        <v>6537665.7</v>
      </c>
      <c r="AR38" s="4">
        <v>12687977.33</v>
      </c>
      <c r="AS38" s="4">
        <v>55037561.75</v>
      </c>
      <c r="AT38" s="4">
        <v>53174377.38</v>
      </c>
      <c r="AU38" s="4">
        <v>656442.68</v>
      </c>
      <c r="AV38" s="4">
        <v>121556359.14</v>
      </c>
      <c r="AW38" s="4">
        <v>88402551.99000001</v>
      </c>
      <c r="AX38" s="4">
        <v>16103841.98</v>
      </c>
      <c r="AY38" s="4">
        <v>5955721.57</v>
      </c>
      <c r="AZ38" s="4">
        <v>110462115.53999999</v>
      </c>
      <c r="BA38" s="4">
        <v>-7176161.17</v>
      </c>
      <c r="BB38" s="4">
        <v>10558444.49</v>
      </c>
      <c r="BC38" s="4">
        <v>7861381.27</v>
      </c>
      <c r="BD38" s="4">
        <v>-5993213</v>
      </c>
      <c r="BE38" s="4">
        <v>0</v>
      </c>
      <c r="BF38" s="4">
        <v>0</v>
      </c>
      <c r="BG38" s="4">
        <v>1000000</v>
      </c>
      <c r="BH38" s="4">
        <v>0</v>
      </c>
      <c r="BI38" s="4">
        <v>0</v>
      </c>
      <c r="BJ38" s="4">
        <v>0</v>
      </c>
      <c r="BK38" s="4">
        <v>0</v>
      </c>
      <c r="BL38" s="4">
        <v>938312.65</v>
      </c>
      <c r="BM38" s="4">
        <v>-735927.01</v>
      </c>
      <c r="BN38" s="4">
        <v>0</v>
      </c>
      <c r="BO38" s="4">
        <v>7188764.24</v>
      </c>
      <c r="BP38" s="4">
        <v>18283007.84</v>
      </c>
      <c r="BQ38" s="4">
        <v>0</v>
      </c>
      <c r="BR38" s="4">
        <v>-4885335.09</v>
      </c>
      <c r="BS38" s="4">
        <v>0</v>
      </c>
      <c r="BT38" s="4">
        <v>-4885335.09</v>
      </c>
      <c r="BU38" s="4">
        <v>10617877.47</v>
      </c>
      <c r="BV38" s="4">
        <v>18018942.2</v>
      </c>
      <c r="BW38" s="4">
        <v>0</v>
      </c>
      <c r="BX38" s="4">
        <v>61856.38</v>
      </c>
      <c r="BY38" s="4">
        <v>0</v>
      </c>
      <c r="BZ38" s="4">
        <v>0</v>
      </c>
      <c r="CA38" s="4">
        <v>0</v>
      </c>
      <c r="CB38" s="4">
        <v>18080798.58</v>
      </c>
      <c r="CC38" s="4">
        <v>0</v>
      </c>
      <c r="CD38" s="4">
        <v>17155543.17</v>
      </c>
      <c r="CE38" s="4">
        <v>0</v>
      </c>
      <c r="CF38" s="4">
        <v>0</v>
      </c>
      <c r="CG38" s="4">
        <v>17155543.17</v>
      </c>
      <c r="CH38" s="4">
        <v>8765662.43</v>
      </c>
      <c r="CI38" s="4">
        <v>63699171.9</v>
      </c>
      <c r="CJ38" s="4">
        <v>52577389.56</v>
      </c>
      <c r="CK38" s="4">
        <v>1024792.11</v>
      </c>
      <c r="CL38" s="4">
        <v>126067016</v>
      </c>
      <c r="CM38" s="4">
        <v>90142178.07</v>
      </c>
      <c r="CN38" s="4">
        <v>17889315.36</v>
      </c>
      <c r="CO38" s="4">
        <v>7915997.19</v>
      </c>
      <c r="CP38" s="4">
        <v>115947490.62</v>
      </c>
      <c r="CQ38" s="4">
        <v>-17373854.92</v>
      </c>
      <c r="CR38" s="4">
        <v>165000</v>
      </c>
      <c r="CS38" s="4">
        <v>9274815.93</v>
      </c>
      <c r="CT38" s="4">
        <v>-1716399.9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-549475.79</v>
      </c>
      <c r="DC38" s="4">
        <v>-659297.24</v>
      </c>
      <c r="DD38" s="4">
        <v>0</v>
      </c>
      <c r="DE38" s="4">
        <v>-10199914.68</v>
      </c>
      <c r="DF38" s="4">
        <v>-80389.3</v>
      </c>
      <c r="DG38" s="4">
        <v>158281.36</v>
      </c>
      <c r="DH38" s="4">
        <v>-5394756.92</v>
      </c>
      <c r="DI38" s="4">
        <v>0</v>
      </c>
      <c r="DJ38" s="4">
        <v>-5236475.56</v>
      </c>
      <c r="DK38" s="4">
        <v>11848367.44</v>
      </c>
      <c r="DL38" s="4">
        <v>12782466.64</v>
      </c>
      <c r="DM38" s="4">
        <v>0</v>
      </c>
      <c r="DN38" s="4">
        <v>0</v>
      </c>
      <c r="DO38" s="4">
        <v>0</v>
      </c>
      <c r="DP38" s="4">
        <v>0</v>
      </c>
      <c r="DQ38" s="4">
        <v>0</v>
      </c>
      <c r="DR38" s="4">
        <v>12782466.64</v>
      </c>
      <c r="DS38" s="4">
        <v>0</v>
      </c>
      <c r="DT38" s="4">
        <v>11848367.44</v>
      </c>
      <c r="DU38" s="4">
        <v>0</v>
      </c>
      <c r="DV38" s="4">
        <v>0</v>
      </c>
      <c r="DW38" s="4">
        <v>11848367.44</v>
      </c>
      <c r="DX38" s="4">
        <v>9516648.68</v>
      </c>
      <c r="DY38" s="4">
        <v>82840114.71</v>
      </c>
      <c r="DZ38" s="4">
        <v>62962437.74</v>
      </c>
      <c r="EA38" s="4">
        <v>1558472.62</v>
      </c>
      <c r="EB38" s="4">
        <v>156877673.75</v>
      </c>
      <c r="EC38" s="4">
        <v>111682905.63</v>
      </c>
      <c r="ED38" s="4">
        <v>15003435.94</v>
      </c>
      <c r="EE38" s="4">
        <v>11069542.08</v>
      </c>
      <c r="EF38" s="4">
        <v>137755883.65</v>
      </c>
      <c r="EG38" s="4">
        <v>-28198430.17</v>
      </c>
      <c r="EH38" s="4">
        <v>307201</v>
      </c>
      <c r="EI38" s="4">
        <v>14464581</v>
      </c>
      <c r="EJ38" s="4">
        <v>0</v>
      </c>
      <c r="EK38" s="4">
        <v>0</v>
      </c>
      <c r="EL38" s="4">
        <v>0</v>
      </c>
      <c r="EM38" s="4">
        <v>0</v>
      </c>
      <c r="EN38" s="4">
        <v>0</v>
      </c>
      <c r="EO38" s="4">
        <v>2800000</v>
      </c>
      <c r="EP38" s="4">
        <v>0</v>
      </c>
      <c r="EQ38" s="4">
        <v>0</v>
      </c>
      <c r="ER38" s="4">
        <v>2858890.74</v>
      </c>
      <c r="ES38" s="4">
        <v>-523721.43</v>
      </c>
      <c r="ET38" s="4">
        <v>0</v>
      </c>
      <c r="EU38" s="4">
        <v>-7767757.43</v>
      </c>
      <c r="EV38" s="4">
        <v>11354032.67</v>
      </c>
      <c r="EW38" s="4">
        <v>222482.7</v>
      </c>
      <c r="EX38" s="4">
        <v>-5598244.1</v>
      </c>
      <c r="EY38" s="4">
        <v>0</v>
      </c>
      <c r="EZ38" s="4">
        <v>-5375761.4</v>
      </c>
      <c r="FA38" s="4">
        <v>4477122.57</v>
      </c>
      <c r="FB38" s="4">
        <v>7406705.24</v>
      </c>
      <c r="FC38" s="4">
        <v>0</v>
      </c>
      <c r="FD38" s="4">
        <v>0</v>
      </c>
      <c r="FE38" s="4">
        <v>0</v>
      </c>
      <c r="FF38" s="4">
        <v>0</v>
      </c>
      <c r="FG38" s="4">
        <v>0</v>
      </c>
      <c r="FH38" s="4">
        <v>7406705.24</v>
      </c>
      <c r="FI38" s="4">
        <v>0</v>
      </c>
      <c r="FJ38" s="4">
        <v>16325490.01</v>
      </c>
      <c r="FK38" s="4">
        <v>0</v>
      </c>
      <c r="FL38" s="4">
        <v>0</v>
      </c>
      <c r="FM38" s="4">
        <v>16325490.01</v>
      </c>
      <c r="FN38" s="11">
        <f t="shared" si="0"/>
        <v>0.22126182566497932</v>
      </c>
      <c r="FO38" s="11">
        <f t="shared" si="1"/>
        <v>0</v>
      </c>
    </row>
    <row r="39" spans="1:171" ht="12.75">
      <c r="A39" s="3" t="s">
        <v>98</v>
      </c>
      <c r="B39" s="4">
        <v>1188545.87</v>
      </c>
      <c r="C39" s="4">
        <v>7006120.27</v>
      </c>
      <c r="D39" s="4">
        <v>8230461.22</v>
      </c>
      <c r="E39" s="4">
        <v>791161.43</v>
      </c>
      <c r="F39" s="4">
        <v>17216288.79</v>
      </c>
      <c r="G39" s="4">
        <v>12330208.11</v>
      </c>
      <c r="H39" s="4">
        <v>858341.4</v>
      </c>
      <c r="I39" s="4">
        <v>1970785.16</v>
      </c>
      <c r="J39" s="4">
        <v>15159334.67</v>
      </c>
      <c r="K39" s="4">
        <v>-7970845.28</v>
      </c>
      <c r="L39" s="4">
        <v>0</v>
      </c>
      <c r="M39" s="4">
        <v>8828511.7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-155209.63</v>
      </c>
      <c r="W39" s="4">
        <v>-72283.68</v>
      </c>
      <c r="X39" s="4">
        <v>0</v>
      </c>
      <c r="Y39" s="4">
        <v>702456.79</v>
      </c>
      <c r="Z39" s="4">
        <v>2759410.91</v>
      </c>
      <c r="AA39" s="4">
        <v>0</v>
      </c>
      <c r="AB39" s="4">
        <v>-612942.57</v>
      </c>
      <c r="AC39" s="4">
        <v>0</v>
      </c>
      <c r="AD39" s="4">
        <v>-612942.57</v>
      </c>
      <c r="AE39" s="4">
        <v>493671.23</v>
      </c>
      <c r="AF39" s="4">
        <v>978518.49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978518.49</v>
      </c>
      <c r="AM39" s="4">
        <v>0</v>
      </c>
      <c r="AN39" s="4">
        <v>2373148.34</v>
      </c>
      <c r="AO39" s="4">
        <v>0</v>
      </c>
      <c r="AP39" s="4">
        <v>0</v>
      </c>
      <c r="AQ39" s="4">
        <v>2373148.34</v>
      </c>
      <c r="AR39" s="4">
        <v>1227918.39</v>
      </c>
      <c r="AS39" s="4">
        <v>8128066.25</v>
      </c>
      <c r="AT39" s="4">
        <v>8229067.7</v>
      </c>
      <c r="AU39" s="4">
        <v>689149.65</v>
      </c>
      <c r="AV39" s="4">
        <v>18274201.99</v>
      </c>
      <c r="AW39" s="4">
        <v>14065832.35</v>
      </c>
      <c r="AX39" s="4">
        <v>1128224.61</v>
      </c>
      <c r="AY39" s="4">
        <v>2015427.34</v>
      </c>
      <c r="AZ39" s="4">
        <v>17209484.3</v>
      </c>
      <c r="BA39" s="4">
        <v>-7318310.66</v>
      </c>
      <c r="BB39" s="4">
        <v>57813.04</v>
      </c>
      <c r="BC39" s="4">
        <v>5746818.47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-69058.54</v>
      </c>
      <c r="BM39" s="4">
        <v>-59819.92</v>
      </c>
      <c r="BN39" s="4">
        <v>0</v>
      </c>
      <c r="BO39" s="4">
        <v>-1582737.69</v>
      </c>
      <c r="BP39" s="4">
        <v>-518020</v>
      </c>
      <c r="BQ39" s="4">
        <v>1905492.74</v>
      </c>
      <c r="BR39" s="4">
        <v>-430076.56</v>
      </c>
      <c r="BS39" s="4">
        <v>0</v>
      </c>
      <c r="BT39" s="4">
        <v>1475416.18</v>
      </c>
      <c r="BU39" s="4">
        <v>444307.14</v>
      </c>
      <c r="BV39" s="4">
        <v>2453934.67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2453934.67</v>
      </c>
      <c r="CC39" s="4">
        <v>0</v>
      </c>
      <c r="CD39" s="4">
        <v>2817455.48</v>
      </c>
      <c r="CE39" s="4">
        <v>0</v>
      </c>
      <c r="CF39" s="4">
        <v>0</v>
      </c>
      <c r="CG39" s="4">
        <v>2817455.48</v>
      </c>
      <c r="CH39" s="4">
        <v>1254413.71</v>
      </c>
      <c r="CI39" s="4">
        <v>9868012.42</v>
      </c>
      <c r="CJ39" s="4">
        <v>9279687.92</v>
      </c>
      <c r="CK39" s="4">
        <v>807583.25</v>
      </c>
      <c r="CL39" s="4">
        <v>21209697.3</v>
      </c>
      <c r="CM39" s="4">
        <v>15756147.85</v>
      </c>
      <c r="CN39" s="4">
        <v>1144653</v>
      </c>
      <c r="CO39" s="4">
        <v>1647992.69</v>
      </c>
      <c r="CP39" s="4">
        <v>18548793.54</v>
      </c>
      <c r="CQ39" s="4">
        <v>-5191114.75</v>
      </c>
      <c r="CR39" s="4">
        <v>0</v>
      </c>
      <c r="CS39" s="4">
        <v>3840572.85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-80227.29</v>
      </c>
      <c r="DC39" s="4">
        <v>-80152.74</v>
      </c>
      <c r="DD39" s="4">
        <v>0</v>
      </c>
      <c r="DE39" s="4">
        <v>-1430769.19</v>
      </c>
      <c r="DF39" s="4">
        <v>1230134.57</v>
      </c>
      <c r="DG39" s="4">
        <v>0</v>
      </c>
      <c r="DH39" s="4">
        <v>-585205.19</v>
      </c>
      <c r="DI39" s="4">
        <v>0</v>
      </c>
      <c r="DJ39" s="4">
        <v>-585205.19</v>
      </c>
      <c r="DK39" s="4">
        <v>864358.76</v>
      </c>
      <c r="DL39" s="4">
        <v>1868729.48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  <c r="DR39" s="4">
        <v>1868729.48</v>
      </c>
      <c r="DS39" s="4">
        <v>0</v>
      </c>
      <c r="DT39" s="4">
        <v>3681814.24</v>
      </c>
      <c r="DU39" s="4">
        <v>0</v>
      </c>
      <c r="DV39" s="4">
        <v>0</v>
      </c>
      <c r="DW39" s="4">
        <v>3681814.24</v>
      </c>
      <c r="DX39" s="4">
        <v>1507690.4</v>
      </c>
      <c r="DY39" s="4">
        <v>12559626.75</v>
      </c>
      <c r="DZ39" s="4">
        <v>10367078.9</v>
      </c>
      <c r="EA39" s="4">
        <v>1175328.3</v>
      </c>
      <c r="EB39" s="4">
        <v>25609724.35</v>
      </c>
      <c r="EC39" s="4">
        <v>18756910.96</v>
      </c>
      <c r="ED39" s="4">
        <v>1071897</v>
      </c>
      <c r="EE39" s="4">
        <v>2011149.89</v>
      </c>
      <c r="EF39" s="4">
        <v>21839957.85</v>
      </c>
      <c r="EG39" s="4">
        <v>-6668891.52</v>
      </c>
      <c r="EH39" s="4">
        <v>0</v>
      </c>
      <c r="EI39" s="4">
        <v>4475000</v>
      </c>
      <c r="EJ39" s="4">
        <v>0</v>
      </c>
      <c r="EK39" s="4">
        <v>0</v>
      </c>
      <c r="EL39" s="4">
        <v>-360000</v>
      </c>
      <c r="EM39" s="4">
        <v>0</v>
      </c>
      <c r="EN39" s="4">
        <v>0</v>
      </c>
      <c r="EO39" s="4">
        <v>0</v>
      </c>
      <c r="EP39" s="4">
        <v>0</v>
      </c>
      <c r="EQ39" s="4">
        <v>0</v>
      </c>
      <c r="ER39" s="4">
        <v>-158278.2</v>
      </c>
      <c r="ES39" s="4">
        <v>-77540.6</v>
      </c>
      <c r="ET39" s="4">
        <v>0</v>
      </c>
      <c r="EU39" s="4">
        <v>-2712169.72</v>
      </c>
      <c r="EV39" s="4">
        <v>1057596.78</v>
      </c>
      <c r="EW39" s="4">
        <v>166949.15</v>
      </c>
      <c r="EX39" s="4">
        <v>-642043.03</v>
      </c>
      <c r="EY39" s="4">
        <v>0</v>
      </c>
      <c r="EZ39" s="4">
        <v>-475093.88</v>
      </c>
      <c r="FA39" s="4">
        <v>416433.82</v>
      </c>
      <c r="FB39" s="4">
        <v>1393635.6</v>
      </c>
      <c r="FC39" s="4">
        <v>0</v>
      </c>
      <c r="FD39" s="4">
        <v>0</v>
      </c>
      <c r="FE39" s="4">
        <v>0</v>
      </c>
      <c r="FF39" s="4">
        <v>0</v>
      </c>
      <c r="FG39" s="4">
        <v>0</v>
      </c>
      <c r="FH39" s="4">
        <v>1393635.6</v>
      </c>
      <c r="FI39" s="4">
        <v>0</v>
      </c>
      <c r="FJ39" s="4">
        <v>4098248.06</v>
      </c>
      <c r="FK39" s="4">
        <v>0</v>
      </c>
      <c r="FL39" s="4">
        <v>0</v>
      </c>
      <c r="FM39" s="4">
        <v>4098248.06</v>
      </c>
      <c r="FN39" s="11">
        <f t="shared" si="0"/>
        <v>0.17685165986567913</v>
      </c>
      <c r="FO39" s="11">
        <f t="shared" si="1"/>
        <v>0</v>
      </c>
    </row>
    <row r="40" spans="1:171" ht="12.75">
      <c r="A40" s="3" t="s">
        <v>99</v>
      </c>
      <c r="B40" s="4">
        <v>2325950.94</v>
      </c>
      <c r="C40" s="4">
        <v>5481490.08</v>
      </c>
      <c r="D40" s="4">
        <v>6072295.28</v>
      </c>
      <c r="E40" s="4">
        <v>121990.86</v>
      </c>
      <c r="F40" s="4">
        <v>14001727.16</v>
      </c>
      <c r="G40" s="4">
        <v>12113945.47</v>
      </c>
      <c r="H40" s="4">
        <v>564255.37</v>
      </c>
      <c r="I40" s="4">
        <v>853818.39</v>
      </c>
      <c r="J40" s="4">
        <v>13532019.23</v>
      </c>
      <c r="K40" s="4">
        <v>-2616674.89</v>
      </c>
      <c r="L40" s="4">
        <v>219957.07</v>
      </c>
      <c r="M40" s="4">
        <v>5198815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-806321.12</v>
      </c>
      <c r="W40" s="4">
        <v>-104337.28</v>
      </c>
      <c r="X40" s="4">
        <v>0</v>
      </c>
      <c r="Y40" s="4">
        <v>1995776.06</v>
      </c>
      <c r="Z40" s="4">
        <v>2465483.99</v>
      </c>
      <c r="AA40" s="4">
        <v>99827.42</v>
      </c>
      <c r="AB40" s="4">
        <v>-675853.53</v>
      </c>
      <c r="AC40" s="4">
        <v>0</v>
      </c>
      <c r="AD40" s="4">
        <v>-576026.11</v>
      </c>
      <c r="AE40" s="4">
        <v>353785.72</v>
      </c>
      <c r="AF40" s="4">
        <v>1461765.29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1461765.29</v>
      </c>
      <c r="AM40" s="4">
        <v>0</v>
      </c>
      <c r="AN40" s="4">
        <v>531000.18</v>
      </c>
      <c r="AO40" s="4">
        <v>0</v>
      </c>
      <c r="AP40" s="4">
        <v>0</v>
      </c>
      <c r="AQ40" s="4">
        <v>531000.18</v>
      </c>
      <c r="AR40" s="4">
        <v>2487537.68</v>
      </c>
      <c r="AS40" s="4">
        <v>6160237.19</v>
      </c>
      <c r="AT40" s="4">
        <v>7365153.49</v>
      </c>
      <c r="AU40" s="4">
        <v>144924.83</v>
      </c>
      <c r="AV40" s="4">
        <v>16157853.19</v>
      </c>
      <c r="AW40" s="4">
        <v>13231581.58</v>
      </c>
      <c r="AX40" s="4">
        <v>750977.97</v>
      </c>
      <c r="AY40" s="4">
        <v>765988.67</v>
      </c>
      <c r="AZ40" s="4">
        <v>14748548.22</v>
      </c>
      <c r="BA40" s="4">
        <v>-1881946.2</v>
      </c>
      <c r="BB40" s="4">
        <v>452800</v>
      </c>
      <c r="BC40" s="4">
        <v>1382548.09</v>
      </c>
      <c r="BD40" s="4">
        <v>-243709.4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45428.07</v>
      </c>
      <c r="BM40" s="4">
        <v>-65068.17</v>
      </c>
      <c r="BN40" s="4">
        <v>0</v>
      </c>
      <c r="BO40" s="4">
        <v>-244879.44</v>
      </c>
      <c r="BP40" s="4">
        <v>1164425.53</v>
      </c>
      <c r="BQ40" s="4">
        <v>689671.38</v>
      </c>
      <c r="BR40" s="4">
        <v>-1294031.69</v>
      </c>
      <c r="BS40" s="4">
        <v>0</v>
      </c>
      <c r="BT40" s="4">
        <v>-604360.31</v>
      </c>
      <c r="BU40" s="4">
        <v>-248240.95</v>
      </c>
      <c r="BV40" s="4">
        <v>857404.98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857404.98</v>
      </c>
      <c r="CC40" s="4">
        <v>0</v>
      </c>
      <c r="CD40" s="4">
        <v>282759.23</v>
      </c>
      <c r="CE40" s="4">
        <v>0</v>
      </c>
      <c r="CF40" s="4">
        <v>0</v>
      </c>
      <c r="CG40" s="4">
        <v>282759.23</v>
      </c>
      <c r="CH40" s="4">
        <v>2799529.81</v>
      </c>
      <c r="CI40" s="4">
        <v>7837214.88</v>
      </c>
      <c r="CJ40" s="4">
        <v>6822811.69</v>
      </c>
      <c r="CK40" s="4">
        <v>206083.45</v>
      </c>
      <c r="CL40" s="4">
        <v>17665639.83</v>
      </c>
      <c r="CM40" s="4">
        <v>15355408.61</v>
      </c>
      <c r="CN40" s="4">
        <v>925274.62</v>
      </c>
      <c r="CO40" s="4">
        <v>753293.95</v>
      </c>
      <c r="CP40" s="4">
        <v>17033977.18</v>
      </c>
      <c r="CQ40" s="4">
        <v>-873812.51</v>
      </c>
      <c r="CR40" s="4">
        <v>-270000</v>
      </c>
      <c r="CS40" s="4">
        <v>781004.05</v>
      </c>
      <c r="CT40" s="4">
        <v>-461820.6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-55518.98</v>
      </c>
      <c r="DC40" s="4">
        <v>-44540.72</v>
      </c>
      <c r="DD40" s="4">
        <v>0</v>
      </c>
      <c r="DE40" s="4">
        <v>-880148.04</v>
      </c>
      <c r="DF40" s="4">
        <v>-248485.39</v>
      </c>
      <c r="DG40" s="4">
        <v>906706.67</v>
      </c>
      <c r="DH40" s="4">
        <v>-651634.4</v>
      </c>
      <c r="DI40" s="4">
        <v>0</v>
      </c>
      <c r="DJ40" s="4">
        <v>255072.27</v>
      </c>
      <c r="DK40" s="4">
        <v>727949.96</v>
      </c>
      <c r="DL40" s="4">
        <v>1112477.25</v>
      </c>
      <c r="DM40" s="4">
        <v>0</v>
      </c>
      <c r="DN40" s="4">
        <v>0</v>
      </c>
      <c r="DO40" s="4">
        <v>0</v>
      </c>
      <c r="DP40" s="4">
        <v>0</v>
      </c>
      <c r="DQ40" s="4">
        <v>0</v>
      </c>
      <c r="DR40" s="4">
        <v>1112477.25</v>
      </c>
      <c r="DS40" s="4">
        <v>0</v>
      </c>
      <c r="DT40" s="4">
        <v>1010709.19</v>
      </c>
      <c r="DU40" s="4">
        <v>0</v>
      </c>
      <c r="DV40" s="4">
        <v>0</v>
      </c>
      <c r="DW40" s="4">
        <v>1010709.19</v>
      </c>
      <c r="DX40" s="4">
        <v>3434058.42</v>
      </c>
      <c r="DY40" s="4">
        <v>10224814.11</v>
      </c>
      <c r="DZ40" s="4">
        <v>8176262.62</v>
      </c>
      <c r="EA40" s="4">
        <v>296079.69</v>
      </c>
      <c r="EB40" s="4">
        <v>22131214.84</v>
      </c>
      <c r="EC40" s="4">
        <v>19083201.19</v>
      </c>
      <c r="ED40" s="4">
        <v>1239414.36</v>
      </c>
      <c r="EE40" s="4">
        <v>1392620.55</v>
      </c>
      <c r="EF40" s="4">
        <v>21715236.1</v>
      </c>
      <c r="EG40" s="4">
        <v>-2358409.4</v>
      </c>
      <c r="EH40" s="4">
        <v>350052</v>
      </c>
      <c r="EI40" s="4">
        <v>3334960.67</v>
      </c>
      <c r="EJ40" s="4">
        <v>-572951</v>
      </c>
      <c r="EK40" s="4">
        <v>0</v>
      </c>
      <c r="EL40" s="4">
        <v>0</v>
      </c>
      <c r="EM40" s="4">
        <v>0</v>
      </c>
      <c r="EN40" s="4">
        <v>0</v>
      </c>
      <c r="EO40" s="4">
        <v>0</v>
      </c>
      <c r="EP40" s="4">
        <v>0</v>
      </c>
      <c r="EQ40" s="4">
        <v>0</v>
      </c>
      <c r="ER40" s="4">
        <v>147263.47</v>
      </c>
      <c r="ES40" s="4">
        <v>-51593.89</v>
      </c>
      <c r="ET40" s="4">
        <v>0</v>
      </c>
      <c r="EU40" s="4">
        <v>900915.74</v>
      </c>
      <c r="EV40" s="4">
        <v>1316894.48</v>
      </c>
      <c r="EW40" s="4">
        <v>343505</v>
      </c>
      <c r="EX40" s="4">
        <v>-756735.92</v>
      </c>
      <c r="EY40" s="4">
        <v>0</v>
      </c>
      <c r="EZ40" s="4">
        <v>-413230.92</v>
      </c>
      <c r="FA40" s="4">
        <v>1026375.9</v>
      </c>
      <c r="FB40" s="4">
        <v>697809.81</v>
      </c>
      <c r="FC40" s="4">
        <v>0</v>
      </c>
      <c r="FD40" s="4">
        <v>0</v>
      </c>
      <c r="FE40" s="4">
        <v>0</v>
      </c>
      <c r="FF40" s="4">
        <v>0</v>
      </c>
      <c r="FG40" s="4">
        <v>0</v>
      </c>
      <c r="FH40" s="4">
        <v>697809.81</v>
      </c>
      <c r="FI40" s="4">
        <v>0</v>
      </c>
      <c r="FJ40" s="4">
        <v>2037085.09</v>
      </c>
      <c r="FK40" s="4">
        <v>0</v>
      </c>
      <c r="FL40" s="4">
        <v>0</v>
      </c>
      <c r="FM40" s="4">
        <v>2037085.09</v>
      </c>
      <c r="FN40" s="11">
        <f t="shared" si="0"/>
        <v>0.21229375088385344</v>
      </c>
      <c r="FO40" s="11">
        <f t="shared" si="1"/>
        <v>0</v>
      </c>
    </row>
    <row r="41" spans="1:171" ht="12.75">
      <c r="A41" s="3" t="s">
        <v>100</v>
      </c>
      <c r="B41" s="4">
        <v>1963672.01</v>
      </c>
      <c r="C41" s="4">
        <v>16453130.2</v>
      </c>
      <c r="D41" s="4">
        <v>11702763.69</v>
      </c>
      <c r="E41" s="4">
        <v>425794.43</v>
      </c>
      <c r="F41" s="4">
        <v>30545360.33</v>
      </c>
      <c r="G41" s="4">
        <v>23344906.92</v>
      </c>
      <c r="H41" s="4">
        <v>1230798.28</v>
      </c>
      <c r="I41" s="4">
        <v>2094588.5</v>
      </c>
      <c r="J41" s="4">
        <v>26670293.7</v>
      </c>
      <c r="K41" s="4">
        <v>-4853612.64</v>
      </c>
      <c r="L41" s="4">
        <v>306000</v>
      </c>
      <c r="M41" s="4">
        <v>3896959.19</v>
      </c>
      <c r="N41" s="4">
        <v>0</v>
      </c>
      <c r="O41" s="4">
        <v>0</v>
      </c>
      <c r="P41" s="4">
        <v>0</v>
      </c>
      <c r="Q41" s="4">
        <v>0</v>
      </c>
      <c r="R41" s="4">
        <v>-1000</v>
      </c>
      <c r="S41" s="4">
        <v>0</v>
      </c>
      <c r="T41" s="4">
        <v>0</v>
      </c>
      <c r="U41" s="4">
        <v>0</v>
      </c>
      <c r="V41" s="4">
        <v>-452210.61</v>
      </c>
      <c r="W41" s="4">
        <v>-456007.02</v>
      </c>
      <c r="X41" s="4">
        <v>0</v>
      </c>
      <c r="Y41" s="4">
        <v>-1103864.06</v>
      </c>
      <c r="Z41" s="4">
        <v>2771202.57</v>
      </c>
      <c r="AA41" s="4">
        <v>0</v>
      </c>
      <c r="AB41" s="4">
        <v>-1846342.3</v>
      </c>
      <c r="AC41" s="4">
        <v>0</v>
      </c>
      <c r="AD41" s="4">
        <v>-1846342.3</v>
      </c>
      <c r="AE41" s="4">
        <v>989082.74</v>
      </c>
      <c r="AF41" s="4">
        <v>3267937.83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3267937.83</v>
      </c>
      <c r="AM41" s="4">
        <v>0</v>
      </c>
      <c r="AN41" s="4">
        <v>3172312</v>
      </c>
      <c r="AO41" s="4">
        <v>0</v>
      </c>
      <c r="AP41" s="4">
        <v>0</v>
      </c>
      <c r="AQ41" s="4">
        <v>3172312</v>
      </c>
      <c r="AR41" s="4">
        <v>1676555.87</v>
      </c>
      <c r="AS41" s="4">
        <v>19205145.52</v>
      </c>
      <c r="AT41" s="4">
        <v>12617339.83</v>
      </c>
      <c r="AU41" s="4">
        <v>529575.38</v>
      </c>
      <c r="AV41" s="4">
        <v>34028616.6</v>
      </c>
      <c r="AW41" s="4">
        <v>27102309.24</v>
      </c>
      <c r="AX41" s="4">
        <v>2013479.88</v>
      </c>
      <c r="AY41" s="4">
        <v>2232184.06</v>
      </c>
      <c r="AZ41" s="4">
        <v>31347973.18</v>
      </c>
      <c r="BA41" s="4">
        <v>-4827502.8</v>
      </c>
      <c r="BB41" s="4">
        <v>707300</v>
      </c>
      <c r="BC41" s="4">
        <v>4667495.24</v>
      </c>
      <c r="BD41" s="4">
        <v>0</v>
      </c>
      <c r="BE41" s="4">
        <v>0</v>
      </c>
      <c r="BF41" s="4">
        <v>0</v>
      </c>
      <c r="BG41" s="4">
        <v>0</v>
      </c>
      <c r="BH41" s="4">
        <v>-292500</v>
      </c>
      <c r="BI41" s="4">
        <v>0</v>
      </c>
      <c r="BJ41" s="4">
        <v>0</v>
      </c>
      <c r="BK41" s="4">
        <v>0</v>
      </c>
      <c r="BL41" s="4">
        <v>-317768.68</v>
      </c>
      <c r="BM41" s="4">
        <v>-327014.97</v>
      </c>
      <c r="BN41" s="4">
        <v>0</v>
      </c>
      <c r="BO41" s="4">
        <v>-62976.24</v>
      </c>
      <c r="BP41" s="4">
        <v>2617667.18</v>
      </c>
      <c r="BQ41" s="4">
        <v>0</v>
      </c>
      <c r="BR41" s="4">
        <v>-1953874.89</v>
      </c>
      <c r="BS41" s="4">
        <v>0</v>
      </c>
      <c r="BT41" s="4">
        <v>-1953874.89</v>
      </c>
      <c r="BU41" s="4">
        <v>-2124546.95</v>
      </c>
      <c r="BV41" s="4">
        <v>1314062.94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1314062.94</v>
      </c>
      <c r="CC41" s="4">
        <v>0</v>
      </c>
      <c r="CD41" s="4">
        <v>1047765.05</v>
      </c>
      <c r="CE41" s="4">
        <v>0</v>
      </c>
      <c r="CF41" s="4">
        <v>0</v>
      </c>
      <c r="CG41" s="4">
        <v>1047765.05</v>
      </c>
      <c r="CH41" s="4">
        <v>2053121.51</v>
      </c>
      <c r="CI41" s="4">
        <v>24422672.21</v>
      </c>
      <c r="CJ41" s="4">
        <v>11446631.91</v>
      </c>
      <c r="CK41" s="4">
        <v>2577715.75</v>
      </c>
      <c r="CL41" s="4">
        <v>40500141.38</v>
      </c>
      <c r="CM41" s="4">
        <v>30809335.28</v>
      </c>
      <c r="CN41" s="4">
        <v>1633358.33</v>
      </c>
      <c r="CO41" s="4">
        <v>2788740.08</v>
      </c>
      <c r="CP41" s="4">
        <v>35231433.69</v>
      </c>
      <c r="CQ41" s="4">
        <v>-8989492.5</v>
      </c>
      <c r="CR41" s="4">
        <v>3618533</v>
      </c>
      <c r="CS41" s="4">
        <v>3491736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-67733.9</v>
      </c>
      <c r="DC41" s="4">
        <v>-63577.55</v>
      </c>
      <c r="DD41" s="4">
        <v>0</v>
      </c>
      <c r="DE41" s="4">
        <v>-1946957.4</v>
      </c>
      <c r="DF41" s="4">
        <v>3321750.29</v>
      </c>
      <c r="DG41" s="4">
        <v>809401.09</v>
      </c>
      <c r="DH41" s="4">
        <v>-1039253.73</v>
      </c>
      <c r="DI41" s="4">
        <v>0</v>
      </c>
      <c r="DJ41" s="4">
        <v>-229852.64</v>
      </c>
      <c r="DK41" s="4">
        <v>2168177.7</v>
      </c>
      <c r="DL41" s="4">
        <v>1084210.3</v>
      </c>
      <c r="DM41" s="4">
        <v>0</v>
      </c>
      <c r="DN41" s="4">
        <v>0</v>
      </c>
      <c r="DO41" s="4">
        <v>0</v>
      </c>
      <c r="DP41" s="4">
        <v>0</v>
      </c>
      <c r="DQ41" s="4">
        <v>0</v>
      </c>
      <c r="DR41" s="4">
        <v>1084210.3</v>
      </c>
      <c r="DS41" s="4">
        <v>0</v>
      </c>
      <c r="DT41" s="4">
        <v>3215942.75</v>
      </c>
      <c r="DU41" s="4">
        <v>0</v>
      </c>
      <c r="DV41" s="4">
        <v>0</v>
      </c>
      <c r="DW41" s="4">
        <v>3215942.75</v>
      </c>
      <c r="DX41" s="4">
        <v>2746525.66</v>
      </c>
      <c r="DY41" s="4">
        <v>30996041.75</v>
      </c>
      <c r="DZ41" s="4">
        <v>14153236.44</v>
      </c>
      <c r="EA41" s="4">
        <v>1595657.4</v>
      </c>
      <c r="EB41" s="4">
        <v>49491461.25</v>
      </c>
      <c r="EC41" s="4">
        <v>35407870.07</v>
      </c>
      <c r="ED41" s="4">
        <v>3452889.4</v>
      </c>
      <c r="EE41" s="4">
        <v>5893075.16</v>
      </c>
      <c r="EF41" s="4">
        <v>44753834.63</v>
      </c>
      <c r="EG41" s="4">
        <v>-21564199.61</v>
      </c>
      <c r="EH41" s="4">
        <v>3608000</v>
      </c>
      <c r="EI41" s="4">
        <v>7992166.89</v>
      </c>
      <c r="EJ41" s="4">
        <v>-859182</v>
      </c>
      <c r="EK41" s="4">
        <v>0</v>
      </c>
      <c r="EL41" s="4">
        <v>-135000</v>
      </c>
      <c r="EM41" s="4">
        <v>0</v>
      </c>
      <c r="EN41" s="4">
        <v>0</v>
      </c>
      <c r="EO41" s="4">
        <v>0</v>
      </c>
      <c r="EP41" s="4">
        <v>0</v>
      </c>
      <c r="EQ41" s="4">
        <v>0</v>
      </c>
      <c r="ER41" s="4">
        <v>-147733.82</v>
      </c>
      <c r="ES41" s="4">
        <v>-72633.39</v>
      </c>
      <c r="ET41" s="4">
        <v>0</v>
      </c>
      <c r="EU41" s="4">
        <v>-11105948.54</v>
      </c>
      <c r="EV41" s="4">
        <v>-6368321.92</v>
      </c>
      <c r="EW41" s="4">
        <v>4454563</v>
      </c>
      <c r="EX41" s="4">
        <v>-335617.58</v>
      </c>
      <c r="EY41" s="4">
        <v>0</v>
      </c>
      <c r="EZ41" s="4">
        <v>4118945.42</v>
      </c>
      <c r="FA41" s="4">
        <v>-980196.2</v>
      </c>
      <c r="FB41" s="4">
        <v>5203155.72</v>
      </c>
      <c r="FC41" s="4">
        <v>0</v>
      </c>
      <c r="FD41" s="4">
        <v>0</v>
      </c>
      <c r="FE41" s="4">
        <v>0</v>
      </c>
      <c r="FF41" s="4">
        <v>0</v>
      </c>
      <c r="FG41" s="4">
        <v>0</v>
      </c>
      <c r="FH41" s="4">
        <v>5203155.72</v>
      </c>
      <c r="FI41" s="4">
        <v>0</v>
      </c>
      <c r="FJ41" s="4">
        <v>2235746.55</v>
      </c>
      <c r="FK41" s="4">
        <v>0</v>
      </c>
      <c r="FL41" s="4">
        <v>0</v>
      </c>
      <c r="FM41" s="4">
        <v>2235746.55</v>
      </c>
      <c r="FN41" s="11">
        <f t="shared" si="0"/>
        <v>0.047327317901731975</v>
      </c>
      <c r="FO41" s="11">
        <f t="shared" si="1"/>
        <v>0.05995800275547532</v>
      </c>
    </row>
    <row r="42" spans="1:171" ht="12.75">
      <c r="A42" s="3" t="s">
        <v>101</v>
      </c>
      <c r="B42" s="4">
        <v>2910874.22</v>
      </c>
      <c r="C42" s="4">
        <v>20076393.35</v>
      </c>
      <c r="D42" s="4">
        <v>19136253.75</v>
      </c>
      <c r="E42" s="4">
        <v>96725.98</v>
      </c>
      <c r="F42" s="4">
        <v>42220247.3</v>
      </c>
      <c r="G42" s="4">
        <v>32406205.14</v>
      </c>
      <c r="H42" s="4">
        <v>4164580.42</v>
      </c>
      <c r="I42" s="4">
        <v>2451828.71</v>
      </c>
      <c r="J42" s="4">
        <v>39022614.27</v>
      </c>
      <c r="K42" s="4">
        <v>-6206676.84</v>
      </c>
      <c r="L42" s="4">
        <v>146600</v>
      </c>
      <c r="M42" s="4">
        <v>4468143.5</v>
      </c>
      <c r="N42" s="4">
        <v>-64965.65</v>
      </c>
      <c r="O42" s="4">
        <v>0</v>
      </c>
      <c r="P42" s="4">
        <v>-3700000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-470755</v>
      </c>
      <c r="W42" s="4">
        <v>-186850.14</v>
      </c>
      <c r="X42" s="4">
        <v>0</v>
      </c>
      <c r="Y42" s="4">
        <v>-5827653.99</v>
      </c>
      <c r="Z42" s="4">
        <v>-2630020.96</v>
      </c>
      <c r="AA42" s="4">
        <v>8038676.11</v>
      </c>
      <c r="AB42" s="4">
        <v>-2395994.2</v>
      </c>
      <c r="AC42" s="4">
        <v>0</v>
      </c>
      <c r="AD42" s="4">
        <v>5642681.91</v>
      </c>
      <c r="AE42" s="4">
        <v>1973564.17</v>
      </c>
      <c r="AF42" s="4">
        <v>9273795.1</v>
      </c>
      <c r="AG42" s="4">
        <v>0</v>
      </c>
      <c r="AH42" s="4">
        <v>54949</v>
      </c>
      <c r="AI42" s="4">
        <v>0</v>
      </c>
      <c r="AJ42" s="4">
        <v>0</v>
      </c>
      <c r="AK42" s="4">
        <v>0</v>
      </c>
      <c r="AL42" s="4">
        <v>9328744.1</v>
      </c>
      <c r="AM42" s="4">
        <v>0</v>
      </c>
      <c r="AN42" s="4">
        <v>5181328.23</v>
      </c>
      <c r="AO42" s="4">
        <v>0</v>
      </c>
      <c r="AP42" s="4">
        <v>0</v>
      </c>
      <c r="AQ42" s="4">
        <v>5181328.23</v>
      </c>
      <c r="AR42" s="4">
        <v>3452812.7</v>
      </c>
      <c r="AS42" s="4">
        <v>23837775.46</v>
      </c>
      <c r="AT42" s="4">
        <v>20941330.82</v>
      </c>
      <c r="AU42" s="4">
        <v>209683.34</v>
      </c>
      <c r="AV42" s="4">
        <v>48441602.32</v>
      </c>
      <c r="AW42" s="4">
        <v>37137018.97</v>
      </c>
      <c r="AX42" s="4">
        <v>4677353.4</v>
      </c>
      <c r="AY42" s="4">
        <v>3482445.94</v>
      </c>
      <c r="AZ42" s="4">
        <v>45296818.31</v>
      </c>
      <c r="BA42" s="4">
        <v>-9640733.38</v>
      </c>
      <c r="BB42" s="4">
        <v>73500</v>
      </c>
      <c r="BC42" s="4">
        <v>4301000</v>
      </c>
      <c r="BD42" s="4">
        <v>-104385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-681135.67</v>
      </c>
      <c r="BM42" s="4">
        <v>-299077.55</v>
      </c>
      <c r="BN42" s="4">
        <v>0</v>
      </c>
      <c r="BO42" s="4">
        <v>-6051754.05</v>
      </c>
      <c r="BP42" s="4">
        <v>-2906970.04</v>
      </c>
      <c r="BQ42" s="4">
        <v>8243348.62</v>
      </c>
      <c r="BR42" s="4">
        <v>-3597910.18</v>
      </c>
      <c r="BS42" s="4">
        <v>0</v>
      </c>
      <c r="BT42" s="4">
        <v>4645438.44</v>
      </c>
      <c r="BU42" s="4">
        <v>-611632.87</v>
      </c>
      <c r="BV42" s="4">
        <v>13919233.54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13919233.54</v>
      </c>
      <c r="CC42" s="4">
        <v>0</v>
      </c>
      <c r="CD42" s="4">
        <v>4569695.36</v>
      </c>
      <c r="CE42" s="4">
        <v>0</v>
      </c>
      <c r="CF42" s="4">
        <v>0</v>
      </c>
      <c r="CG42" s="4">
        <v>4569695.36</v>
      </c>
      <c r="CH42" s="4">
        <v>3042032.3</v>
      </c>
      <c r="CI42" s="4">
        <v>30866203.08</v>
      </c>
      <c r="CJ42" s="4">
        <v>22834824.89</v>
      </c>
      <c r="CK42" s="4">
        <v>324521.12</v>
      </c>
      <c r="CL42" s="4">
        <v>57067581.39</v>
      </c>
      <c r="CM42" s="4">
        <v>39659853.53</v>
      </c>
      <c r="CN42" s="4">
        <v>4916354.42</v>
      </c>
      <c r="CO42" s="4">
        <v>2910340.5</v>
      </c>
      <c r="CP42" s="4">
        <v>47486548.45</v>
      </c>
      <c r="CQ42" s="4">
        <v>-7342682.85</v>
      </c>
      <c r="CR42" s="4">
        <v>1116274</v>
      </c>
      <c r="CS42" s="4">
        <v>1419000</v>
      </c>
      <c r="CT42" s="4">
        <v>-47930</v>
      </c>
      <c r="CU42" s="4">
        <v>0</v>
      </c>
      <c r="CV42" s="4">
        <v>-1340000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-474367.04</v>
      </c>
      <c r="DC42" s="4">
        <v>-405853.46</v>
      </c>
      <c r="DD42" s="4">
        <v>0</v>
      </c>
      <c r="DE42" s="4">
        <v>-6669705.89</v>
      </c>
      <c r="DF42" s="4">
        <v>2911327.05</v>
      </c>
      <c r="DG42" s="4">
        <v>0</v>
      </c>
      <c r="DH42" s="4">
        <v>-4577813.4</v>
      </c>
      <c r="DI42" s="4">
        <v>0</v>
      </c>
      <c r="DJ42" s="4">
        <v>-4577813.4</v>
      </c>
      <c r="DK42" s="4">
        <v>-2446158.43</v>
      </c>
      <c r="DL42" s="4">
        <v>9341420.14</v>
      </c>
      <c r="DM42" s="4">
        <v>0</v>
      </c>
      <c r="DN42" s="4">
        <v>54949</v>
      </c>
      <c r="DO42" s="4">
        <v>0</v>
      </c>
      <c r="DP42" s="4">
        <v>0</v>
      </c>
      <c r="DQ42" s="4">
        <v>0</v>
      </c>
      <c r="DR42" s="4">
        <v>9396369.14</v>
      </c>
      <c r="DS42" s="4">
        <v>0</v>
      </c>
      <c r="DT42" s="4">
        <v>2123536.93</v>
      </c>
      <c r="DU42" s="4">
        <v>0</v>
      </c>
      <c r="DV42" s="4">
        <v>0</v>
      </c>
      <c r="DW42" s="4">
        <v>2123536.93</v>
      </c>
      <c r="DX42" s="4">
        <v>3271098.05</v>
      </c>
      <c r="DY42" s="4">
        <v>37172161.53</v>
      </c>
      <c r="DZ42" s="4">
        <v>26074230.15</v>
      </c>
      <c r="EA42" s="4">
        <v>264569.93</v>
      </c>
      <c r="EB42" s="4">
        <v>66782059.66</v>
      </c>
      <c r="EC42" s="4">
        <v>47112290.21</v>
      </c>
      <c r="ED42" s="4">
        <v>5755266.9</v>
      </c>
      <c r="EE42" s="4">
        <v>4735468.52</v>
      </c>
      <c r="EF42" s="4">
        <v>57603025.63</v>
      </c>
      <c r="EG42" s="4">
        <v>-14508743.06</v>
      </c>
      <c r="EH42" s="4">
        <v>527854.87</v>
      </c>
      <c r="EI42" s="4">
        <v>6414699.62</v>
      </c>
      <c r="EJ42" s="4">
        <v>0</v>
      </c>
      <c r="EK42" s="4">
        <v>0</v>
      </c>
      <c r="EL42" s="4">
        <v>-2595580</v>
      </c>
      <c r="EM42" s="4">
        <v>0</v>
      </c>
      <c r="EN42" s="4">
        <v>0</v>
      </c>
      <c r="EO42" s="4">
        <v>0</v>
      </c>
      <c r="EP42" s="4">
        <v>0</v>
      </c>
      <c r="EQ42" s="4">
        <v>0</v>
      </c>
      <c r="ER42" s="4">
        <v>-444512.7</v>
      </c>
      <c r="ES42" s="4">
        <v>-442360.22</v>
      </c>
      <c r="ET42" s="4">
        <v>0</v>
      </c>
      <c r="EU42" s="4">
        <v>-10606281.27</v>
      </c>
      <c r="EV42" s="4">
        <v>-1427247.24</v>
      </c>
      <c r="EW42" s="4">
        <v>9210000</v>
      </c>
      <c r="EX42" s="4">
        <v>-4286880.88</v>
      </c>
      <c r="EY42" s="4">
        <v>0</v>
      </c>
      <c r="EZ42" s="4">
        <v>4923119.12</v>
      </c>
      <c r="FA42" s="4">
        <v>3915688.97</v>
      </c>
      <c r="FB42" s="4">
        <v>14264539.26</v>
      </c>
      <c r="FC42" s="4">
        <v>0</v>
      </c>
      <c r="FD42" s="4">
        <v>0</v>
      </c>
      <c r="FE42" s="4">
        <v>0</v>
      </c>
      <c r="FF42" s="4">
        <v>0</v>
      </c>
      <c r="FG42" s="4">
        <v>0</v>
      </c>
      <c r="FH42" s="4">
        <v>14264539.26</v>
      </c>
      <c r="FI42" s="4">
        <v>0</v>
      </c>
      <c r="FJ42" s="4">
        <v>6039225.9</v>
      </c>
      <c r="FK42" s="4">
        <v>0</v>
      </c>
      <c r="FL42" s="4">
        <v>0</v>
      </c>
      <c r="FM42" s="4">
        <v>6039225.9</v>
      </c>
      <c r="FN42" s="11">
        <f t="shared" si="0"/>
        <v>-0.06068862222330566</v>
      </c>
      <c r="FO42" s="11">
        <f t="shared" si="1"/>
        <v>0.12316651211233397</v>
      </c>
    </row>
    <row r="43" spans="1:171" ht="12.75">
      <c r="A43" s="3" t="s">
        <v>102</v>
      </c>
      <c r="B43" s="4">
        <v>216600.7</v>
      </c>
      <c r="C43" s="4">
        <v>2366413.2</v>
      </c>
      <c r="D43" s="4">
        <v>2244467.75</v>
      </c>
      <c r="E43" s="4">
        <v>48384.51</v>
      </c>
      <c r="F43" s="4">
        <v>4875866.16</v>
      </c>
      <c r="G43" s="4">
        <v>4218308.93</v>
      </c>
      <c r="H43" s="4">
        <v>196001.84</v>
      </c>
      <c r="I43" s="4">
        <v>364543.01</v>
      </c>
      <c r="J43" s="4">
        <v>4778853.78</v>
      </c>
      <c r="K43" s="4">
        <v>-1051353.47</v>
      </c>
      <c r="L43" s="4">
        <v>0</v>
      </c>
      <c r="M43" s="4">
        <v>414000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-11371.84</v>
      </c>
      <c r="W43" s="4">
        <v>-11371.84</v>
      </c>
      <c r="X43" s="4">
        <v>0</v>
      </c>
      <c r="Y43" s="4">
        <v>-648725.31</v>
      </c>
      <c r="Z43" s="4">
        <v>-551712.93</v>
      </c>
      <c r="AA43" s="4">
        <v>400000</v>
      </c>
      <c r="AB43" s="4">
        <v>-28088.86</v>
      </c>
      <c r="AC43" s="4">
        <v>0</v>
      </c>
      <c r="AD43" s="4">
        <v>371911.14</v>
      </c>
      <c r="AE43" s="4">
        <v>-53745.5</v>
      </c>
      <c r="AF43" s="4">
        <v>371911.14</v>
      </c>
      <c r="AG43" s="4">
        <v>0</v>
      </c>
      <c r="AH43" s="4">
        <v>358678.34</v>
      </c>
      <c r="AI43" s="4">
        <v>0</v>
      </c>
      <c r="AJ43" s="4">
        <v>0</v>
      </c>
      <c r="AK43" s="4">
        <v>0</v>
      </c>
      <c r="AL43" s="4">
        <v>730589.48</v>
      </c>
      <c r="AM43" s="4">
        <v>0</v>
      </c>
      <c r="AN43" s="4">
        <v>191420.12</v>
      </c>
      <c r="AO43" s="4">
        <v>0</v>
      </c>
      <c r="AP43" s="4">
        <v>0</v>
      </c>
      <c r="AQ43" s="4">
        <v>191420.12</v>
      </c>
      <c r="AR43" s="4">
        <v>271887.55</v>
      </c>
      <c r="AS43" s="4">
        <v>2870964.57</v>
      </c>
      <c r="AT43" s="4">
        <v>2153182.2</v>
      </c>
      <c r="AU43" s="4">
        <v>243348.75</v>
      </c>
      <c r="AV43" s="4">
        <v>5539383.07</v>
      </c>
      <c r="AW43" s="4">
        <v>4379422.58</v>
      </c>
      <c r="AX43" s="4">
        <v>220159.93</v>
      </c>
      <c r="AY43" s="4">
        <v>781894.08</v>
      </c>
      <c r="AZ43" s="4">
        <v>5381476.59</v>
      </c>
      <c r="BA43" s="4">
        <v>-3350115.91</v>
      </c>
      <c r="BB43" s="4">
        <v>0</v>
      </c>
      <c r="BC43" s="4">
        <v>342500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-66562.93</v>
      </c>
      <c r="BM43" s="4">
        <v>-66562.93</v>
      </c>
      <c r="BN43" s="4">
        <v>0</v>
      </c>
      <c r="BO43" s="4">
        <v>-3074178.84</v>
      </c>
      <c r="BP43" s="4">
        <v>-2916272.36</v>
      </c>
      <c r="BQ43" s="4">
        <v>3100000</v>
      </c>
      <c r="BR43" s="4">
        <v>-99946.65</v>
      </c>
      <c r="BS43" s="4">
        <v>0</v>
      </c>
      <c r="BT43" s="4">
        <v>3000053.35</v>
      </c>
      <c r="BU43" s="4">
        <v>-12801.81</v>
      </c>
      <c r="BV43" s="4">
        <v>3371964.49</v>
      </c>
      <c r="BW43" s="4">
        <v>0</v>
      </c>
      <c r="BX43" s="4">
        <v>374438.74</v>
      </c>
      <c r="BY43" s="4">
        <v>0</v>
      </c>
      <c r="BZ43" s="4">
        <v>0</v>
      </c>
      <c r="CA43" s="4">
        <v>0</v>
      </c>
      <c r="CB43" s="4">
        <v>3746403.23</v>
      </c>
      <c r="CC43" s="4">
        <v>0</v>
      </c>
      <c r="CD43" s="4">
        <v>178618.31</v>
      </c>
      <c r="CE43" s="4">
        <v>0</v>
      </c>
      <c r="CF43" s="4">
        <v>0</v>
      </c>
      <c r="CG43" s="4">
        <v>178618.31</v>
      </c>
      <c r="CH43" s="4">
        <v>304446.1</v>
      </c>
      <c r="CI43" s="4">
        <v>3456520.49</v>
      </c>
      <c r="CJ43" s="4">
        <v>2131038.92</v>
      </c>
      <c r="CK43" s="4">
        <v>289438.87</v>
      </c>
      <c r="CL43" s="4">
        <v>6181444.38</v>
      </c>
      <c r="CM43" s="4">
        <v>4866648.84</v>
      </c>
      <c r="CN43" s="4">
        <v>271564.29</v>
      </c>
      <c r="CO43" s="4">
        <v>297742.47</v>
      </c>
      <c r="CP43" s="4">
        <v>5435955.6</v>
      </c>
      <c r="CQ43" s="4">
        <v>-445618.8</v>
      </c>
      <c r="CR43" s="4">
        <v>0</v>
      </c>
      <c r="CS43" s="4">
        <v>2373287.75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-74971.88</v>
      </c>
      <c r="DC43" s="4">
        <v>-74971.88</v>
      </c>
      <c r="DD43" s="4">
        <v>0</v>
      </c>
      <c r="DE43" s="4">
        <v>1852697.07</v>
      </c>
      <c r="DF43" s="4">
        <v>2598185.85</v>
      </c>
      <c r="DG43" s="4">
        <v>0</v>
      </c>
      <c r="DH43" s="4">
        <v>-2139611.32</v>
      </c>
      <c r="DI43" s="4">
        <v>0</v>
      </c>
      <c r="DJ43" s="4">
        <v>-2139611.32</v>
      </c>
      <c r="DK43" s="4">
        <v>329973.22</v>
      </c>
      <c r="DL43" s="4">
        <v>1232353.17</v>
      </c>
      <c r="DM43" s="4">
        <v>0</v>
      </c>
      <c r="DN43" s="4">
        <v>489149.35</v>
      </c>
      <c r="DO43" s="4">
        <v>0</v>
      </c>
      <c r="DP43" s="4">
        <v>0</v>
      </c>
      <c r="DQ43" s="4">
        <v>0</v>
      </c>
      <c r="DR43" s="4">
        <v>1721502.52</v>
      </c>
      <c r="DS43" s="4">
        <v>0</v>
      </c>
      <c r="DT43" s="4">
        <v>508591.53</v>
      </c>
      <c r="DU43" s="4">
        <v>0</v>
      </c>
      <c r="DV43" s="4">
        <v>0</v>
      </c>
      <c r="DW43" s="4">
        <v>508591.53</v>
      </c>
      <c r="DX43" s="5">
        <v>449610.65</v>
      </c>
      <c r="DY43" s="5">
        <v>3961600.87</v>
      </c>
      <c r="DZ43" s="5">
        <v>1789985.92</v>
      </c>
      <c r="EA43" s="5">
        <v>178499.95</v>
      </c>
      <c r="EB43" s="5">
        <v>6379697.39</v>
      </c>
      <c r="EC43" s="5">
        <v>5731516.8100000005</v>
      </c>
      <c r="ED43" s="5">
        <v>289126.22</v>
      </c>
      <c r="EE43" s="5">
        <v>504641.4</v>
      </c>
      <c r="EF43" s="5">
        <v>6525284.43</v>
      </c>
      <c r="EG43" s="5">
        <v>-1045395.4</v>
      </c>
      <c r="EH43" s="5">
        <v>0</v>
      </c>
      <c r="EI43" s="5">
        <v>1058477.71</v>
      </c>
      <c r="EJ43" s="5">
        <v>0</v>
      </c>
      <c r="EK43" s="5">
        <v>0</v>
      </c>
      <c r="EL43" s="5">
        <v>0</v>
      </c>
      <c r="EM43" s="5">
        <v>0</v>
      </c>
      <c r="EN43" s="5">
        <v>0</v>
      </c>
      <c r="EO43" s="5">
        <v>0</v>
      </c>
      <c r="EP43" s="5">
        <v>0</v>
      </c>
      <c r="EQ43" s="5">
        <v>0</v>
      </c>
      <c r="ER43" s="5">
        <v>-62137.73</v>
      </c>
      <c r="ES43" s="5">
        <v>-62137.73</v>
      </c>
      <c r="ET43" s="5">
        <v>0</v>
      </c>
      <c r="EU43" s="5">
        <v>-49055.42</v>
      </c>
      <c r="EV43" s="5">
        <v>-194642.46</v>
      </c>
      <c r="EW43" s="5">
        <v>159595</v>
      </c>
      <c r="EX43" s="5">
        <v>-163458.17</v>
      </c>
      <c r="EY43" s="5">
        <v>0</v>
      </c>
      <c r="EZ43" s="5">
        <v>-3863.17</v>
      </c>
      <c r="FA43" s="5">
        <v>-183732.09</v>
      </c>
      <c r="FB43" s="5">
        <v>1228490</v>
      </c>
      <c r="FC43" s="5">
        <v>0</v>
      </c>
      <c r="FD43" s="5">
        <v>0</v>
      </c>
      <c r="FE43" s="5">
        <v>0</v>
      </c>
      <c r="FF43" s="5">
        <v>0</v>
      </c>
      <c r="FG43" s="5">
        <v>0</v>
      </c>
      <c r="FH43" s="5">
        <v>1228490</v>
      </c>
      <c r="FI43" s="5">
        <v>0</v>
      </c>
      <c r="FJ43" s="5">
        <v>324859.44</v>
      </c>
      <c r="FK43" s="5">
        <v>0</v>
      </c>
      <c r="FL43" s="5">
        <v>0</v>
      </c>
      <c r="FM43" s="5">
        <v>324859.44</v>
      </c>
      <c r="FN43" s="11">
        <f t="shared" si="0"/>
        <v>-0.16684833698671717</v>
      </c>
      <c r="FO43" s="11">
        <f t="shared" si="1"/>
        <v>0.14164160222025832</v>
      </c>
    </row>
    <row r="44" spans="1:171" ht="12.75">
      <c r="A44" s="3" t="s">
        <v>103</v>
      </c>
      <c r="B44" s="4">
        <v>840343.5</v>
      </c>
      <c r="C44" s="4">
        <v>6529907.05</v>
      </c>
      <c r="D44" s="4">
        <v>5847925.7</v>
      </c>
      <c r="E44" s="4">
        <v>138026.3</v>
      </c>
      <c r="F44" s="4">
        <v>13356202.55</v>
      </c>
      <c r="G44" s="4">
        <v>11367743.83</v>
      </c>
      <c r="H44" s="4">
        <v>665844.2</v>
      </c>
      <c r="I44" s="4">
        <v>687606.83</v>
      </c>
      <c r="J44" s="4">
        <v>12721194.86</v>
      </c>
      <c r="K44" s="4">
        <v>-1459062.06</v>
      </c>
      <c r="L44" s="4">
        <v>0</v>
      </c>
      <c r="M44" s="4">
        <v>1218730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-40156.02</v>
      </c>
      <c r="W44" s="4">
        <v>-39066.01</v>
      </c>
      <c r="X44" s="4">
        <v>0</v>
      </c>
      <c r="Y44" s="4">
        <v>-280488.08</v>
      </c>
      <c r="Z44" s="4">
        <v>354519.61</v>
      </c>
      <c r="AA44" s="4">
        <v>499667.55</v>
      </c>
      <c r="AB44" s="4">
        <v>-171565.24</v>
      </c>
      <c r="AC44" s="4">
        <v>0</v>
      </c>
      <c r="AD44" s="4">
        <v>328102.31</v>
      </c>
      <c r="AE44" s="4">
        <v>749941.66</v>
      </c>
      <c r="AF44" s="4">
        <v>817834.78</v>
      </c>
      <c r="AG44" s="4">
        <v>0</v>
      </c>
      <c r="AH44" s="4">
        <v>893.1</v>
      </c>
      <c r="AI44" s="4">
        <v>0</v>
      </c>
      <c r="AJ44" s="4">
        <v>0</v>
      </c>
      <c r="AK44" s="4">
        <v>0</v>
      </c>
      <c r="AL44" s="4">
        <v>818727.88</v>
      </c>
      <c r="AM44" s="4">
        <v>0</v>
      </c>
      <c r="AN44" s="4">
        <v>1394821.7</v>
      </c>
      <c r="AO44" s="4">
        <v>0</v>
      </c>
      <c r="AP44" s="4">
        <v>0</v>
      </c>
      <c r="AQ44" s="4">
        <v>1394821.7</v>
      </c>
      <c r="AR44" s="4">
        <v>1173210.1</v>
      </c>
      <c r="AS44" s="4">
        <v>8043275.47</v>
      </c>
      <c r="AT44" s="4">
        <v>5906660.82</v>
      </c>
      <c r="AU44" s="4">
        <v>63264.49</v>
      </c>
      <c r="AV44" s="4">
        <v>15186410.88</v>
      </c>
      <c r="AW44" s="4">
        <v>12445897.17</v>
      </c>
      <c r="AX44" s="4">
        <v>869810.87</v>
      </c>
      <c r="AY44" s="4">
        <v>1398789.4</v>
      </c>
      <c r="AZ44" s="4">
        <v>14714497.44</v>
      </c>
      <c r="BA44" s="4">
        <v>-4618014.18</v>
      </c>
      <c r="BB44" s="4">
        <v>35720</v>
      </c>
      <c r="BC44" s="4">
        <v>2672683.84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-49779.83</v>
      </c>
      <c r="BM44" s="4">
        <v>-48695.63</v>
      </c>
      <c r="BN44" s="4">
        <v>0</v>
      </c>
      <c r="BO44" s="4">
        <v>-1959390.17</v>
      </c>
      <c r="BP44" s="4">
        <v>-1487476.73</v>
      </c>
      <c r="BQ44" s="4">
        <v>2049557.08</v>
      </c>
      <c r="BR44" s="4">
        <v>-272377.58</v>
      </c>
      <c r="BS44" s="4">
        <v>0</v>
      </c>
      <c r="BT44" s="4">
        <v>1777179.5</v>
      </c>
      <c r="BU44" s="4">
        <v>61899.18</v>
      </c>
      <c r="BV44" s="4">
        <v>2595457.18</v>
      </c>
      <c r="BW44" s="4">
        <v>0</v>
      </c>
      <c r="BX44" s="4">
        <v>932.3</v>
      </c>
      <c r="BY44" s="4">
        <v>0</v>
      </c>
      <c r="BZ44" s="4">
        <v>0</v>
      </c>
      <c r="CA44" s="4">
        <v>0</v>
      </c>
      <c r="CB44" s="4">
        <v>2596389.48</v>
      </c>
      <c r="CC44" s="4">
        <v>0</v>
      </c>
      <c r="CD44" s="4">
        <v>1456720.88</v>
      </c>
      <c r="CE44" s="4">
        <v>0</v>
      </c>
      <c r="CF44" s="4">
        <v>0</v>
      </c>
      <c r="CG44" s="4">
        <v>1456720.88</v>
      </c>
      <c r="CH44" s="4">
        <v>1386619.25</v>
      </c>
      <c r="CI44" s="4">
        <v>9694554.51</v>
      </c>
      <c r="CJ44" s="4">
        <v>6245068.09</v>
      </c>
      <c r="CK44" s="4">
        <v>55245.04</v>
      </c>
      <c r="CL44" s="4">
        <v>17381486.89</v>
      </c>
      <c r="CM44" s="4">
        <v>14454019</v>
      </c>
      <c r="CN44" s="4">
        <v>785936.39</v>
      </c>
      <c r="CO44" s="4">
        <v>1860779.22</v>
      </c>
      <c r="CP44" s="4">
        <v>17100734.61</v>
      </c>
      <c r="CQ44" s="4">
        <v>-6106517.18</v>
      </c>
      <c r="CR44" s="4">
        <v>595796.6</v>
      </c>
      <c r="CS44" s="4">
        <v>7182316.16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-72078.22</v>
      </c>
      <c r="DC44" s="4">
        <v>-73265.06</v>
      </c>
      <c r="DD44" s="4">
        <v>0</v>
      </c>
      <c r="DE44" s="4">
        <v>1599517.36</v>
      </c>
      <c r="DF44" s="4">
        <v>1880269.64</v>
      </c>
      <c r="DG44" s="4">
        <v>0</v>
      </c>
      <c r="DH44" s="4">
        <v>-1446548.73</v>
      </c>
      <c r="DI44" s="4">
        <v>0</v>
      </c>
      <c r="DJ44" s="4">
        <v>-1446548.73</v>
      </c>
      <c r="DK44" s="4">
        <v>338969.94</v>
      </c>
      <c r="DL44" s="4">
        <v>1148908.45</v>
      </c>
      <c r="DM44" s="4">
        <v>0</v>
      </c>
      <c r="DN44" s="4">
        <v>932.3</v>
      </c>
      <c r="DO44" s="4">
        <v>0</v>
      </c>
      <c r="DP44" s="4">
        <v>0</v>
      </c>
      <c r="DQ44" s="4">
        <v>0</v>
      </c>
      <c r="DR44" s="4">
        <v>1149840.75</v>
      </c>
      <c r="DS44" s="4">
        <v>0</v>
      </c>
      <c r="DT44" s="4">
        <v>1795690.82</v>
      </c>
      <c r="DU44" s="4">
        <v>0</v>
      </c>
      <c r="DV44" s="4">
        <v>0</v>
      </c>
      <c r="DW44" s="4">
        <v>1795690.82</v>
      </c>
      <c r="DX44" s="4">
        <v>1707435.85</v>
      </c>
      <c r="DY44" s="4">
        <v>11994951.57</v>
      </c>
      <c r="DZ44" s="4">
        <v>6546117.5</v>
      </c>
      <c r="EA44" s="4">
        <v>65699.81</v>
      </c>
      <c r="EB44" s="4">
        <v>20314204.73</v>
      </c>
      <c r="EC44" s="4">
        <v>16516346.32</v>
      </c>
      <c r="ED44" s="4">
        <v>699874.65</v>
      </c>
      <c r="EE44" s="4">
        <v>1059542.99</v>
      </c>
      <c r="EF44" s="4">
        <v>18275763.96</v>
      </c>
      <c r="EG44" s="4">
        <v>-1869258.14</v>
      </c>
      <c r="EH44" s="4">
        <v>-11932.22</v>
      </c>
      <c r="EI44" s="4">
        <v>1562065</v>
      </c>
      <c r="EJ44" s="4">
        <v>-5000</v>
      </c>
      <c r="EK44" s="4">
        <v>0</v>
      </c>
      <c r="EL44" s="4">
        <v>0</v>
      </c>
      <c r="EM44" s="4">
        <v>0</v>
      </c>
      <c r="EN44" s="4">
        <v>0</v>
      </c>
      <c r="EO44" s="4">
        <v>0</v>
      </c>
      <c r="EP44" s="4">
        <v>0</v>
      </c>
      <c r="EQ44" s="4">
        <v>0</v>
      </c>
      <c r="ER44" s="4">
        <v>-40258.34</v>
      </c>
      <c r="ES44" s="4">
        <v>-48637.06</v>
      </c>
      <c r="ET44" s="4">
        <v>0</v>
      </c>
      <c r="EU44" s="4">
        <v>-364383.7</v>
      </c>
      <c r="EV44" s="4">
        <v>1674057.07</v>
      </c>
      <c r="EW44" s="4">
        <v>0</v>
      </c>
      <c r="EX44" s="4">
        <v>-349136.06</v>
      </c>
      <c r="EY44" s="4">
        <v>0</v>
      </c>
      <c r="EZ44" s="4">
        <v>-349136.06</v>
      </c>
      <c r="FA44" s="4">
        <v>1781277.2</v>
      </c>
      <c r="FB44" s="4">
        <v>799772.39</v>
      </c>
      <c r="FC44" s="4">
        <v>0</v>
      </c>
      <c r="FD44" s="4">
        <v>197898.6</v>
      </c>
      <c r="FE44" s="4">
        <v>0</v>
      </c>
      <c r="FF44" s="4">
        <v>0</v>
      </c>
      <c r="FG44" s="4">
        <v>0</v>
      </c>
      <c r="FH44" s="4">
        <v>997670.99</v>
      </c>
      <c r="FI44" s="4">
        <v>0</v>
      </c>
      <c r="FJ44" s="4">
        <v>3576968.02</v>
      </c>
      <c r="FK44" s="4">
        <v>0</v>
      </c>
      <c r="FL44" s="4">
        <v>0</v>
      </c>
      <c r="FM44" s="4">
        <v>3576968.02</v>
      </c>
      <c r="FN44" s="11">
        <f t="shared" si="0"/>
        <v>0.11919588397295826</v>
      </c>
      <c r="FO44" s="11">
        <f t="shared" si="1"/>
        <v>0</v>
      </c>
    </row>
    <row r="45" spans="1:171" ht="12.75">
      <c r="A45" s="3" t="s">
        <v>104</v>
      </c>
      <c r="B45" s="4">
        <v>1128155.2</v>
      </c>
      <c r="C45" s="4">
        <v>2307492.6</v>
      </c>
      <c r="D45" s="4">
        <v>5989792.37</v>
      </c>
      <c r="E45" s="4">
        <v>14840.01</v>
      </c>
      <c r="F45" s="4">
        <v>9440280.18</v>
      </c>
      <c r="G45" s="4">
        <v>8704299.76</v>
      </c>
      <c r="H45" s="4">
        <v>297121.8</v>
      </c>
      <c r="I45" s="4">
        <v>599677.34</v>
      </c>
      <c r="J45" s="4">
        <v>9601098.9</v>
      </c>
      <c r="K45" s="4">
        <v>-737933.48</v>
      </c>
      <c r="L45" s="4">
        <v>0</v>
      </c>
      <c r="M45" s="4">
        <v>615310</v>
      </c>
      <c r="N45" s="4">
        <v>0</v>
      </c>
      <c r="O45" s="4">
        <v>0</v>
      </c>
      <c r="P45" s="4">
        <v>0</v>
      </c>
      <c r="Q45" s="4">
        <v>0</v>
      </c>
      <c r="R45" s="4">
        <v>-18000</v>
      </c>
      <c r="S45" s="4">
        <v>0</v>
      </c>
      <c r="T45" s="4">
        <v>0</v>
      </c>
      <c r="U45" s="4">
        <v>0</v>
      </c>
      <c r="V45" s="4">
        <v>-309681.26</v>
      </c>
      <c r="W45" s="4">
        <v>-310741.52</v>
      </c>
      <c r="X45" s="4">
        <v>0</v>
      </c>
      <c r="Y45" s="4">
        <v>-450304.74</v>
      </c>
      <c r="Z45" s="4">
        <v>-611123.46</v>
      </c>
      <c r="AA45" s="4">
        <v>3000000</v>
      </c>
      <c r="AB45" s="4">
        <v>-3119282.89</v>
      </c>
      <c r="AC45" s="4">
        <v>0</v>
      </c>
      <c r="AD45" s="4">
        <v>-119282.89</v>
      </c>
      <c r="AE45" s="4">
        <v>-579229.07</v>
      </c>
      <c r="AF45" s="4">
        <v>3654620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3654620</v>
      </c>
      <c r="AM45" s="4">
        <v>0</v>
      </c>
      <c r="AN45" s="4">
        <v>259334.9</v>
      </c>
      <c r="AO45" s="4">
        <v>0</v>
      </c>
      <c r="AP45" s="4">
        <v>0</v>
      </c>
      <c r="AQ45" s="4">
        <v>259334.9</v>
      </c>
      <c r="AR45" s="4">
        <v>1176602.97</v>
      </c>
      <c r="AS45" s="4">
        <v>2625135.23</v>
      </c>
      <c r="AT45" s="4">
        <v>6312119.07</v>
      </c>
      <c r="AU45" s="4">
        <v>44073.4</v>
      </c>
      <c r="AV45" s="4">
        <v>10157930.67</v>
      </c>
      <c r="AW45" s="4">
        <v>9760124.92</v>
      </c>
      <c r="AX45" s="4">
        <v>620484</v>
      </c>
      <c r="AY45" s="4">
        <v>367728.63</v>
      </c>
      <c r="AZ45" s="4">
        <v>10748337.55</v>
      </c>
      <c r="BA45" s="4">
        <v>-766844.24</v>
      </c>
      <c r="BB45" s="4">
        <v>323000</v>
      </c>
      <c r="BC45" s="4">
        <v>504217.2</v>
      </c>
      <c r="BD45" s="4">
        <v>0</v>
      </c>
      <c r="BE45" s="4">
        <v>0</v>
      </c>
      <c r="BF45" s="4">
        <v>0</v>
      </c>
      <c r="BG45" s="4">
        <v>0</v>
      </c>
      <c r="BH45" s="4">
        <v>-502500</v>
      </c>
      <c r="BI45" s="4">
        <v>1000</v>
      </c>
      <c r="BJ45" s="4">
        <v>0</v>
      </c>
      <c r="BK45" s="4">
        <v>0</v>
      </c>
      <c r="BL45" s="4">
        <v>-110312.21</v>
      </c>
      <c r="BM45" s="4">
        <v>-129312.21</v>
      </c>
      <c r="BN45" s="4">
        <v>0</v>
      </c>
      <c r="BO45" s="4">
        <v>-551439.25</v>
      </c>
      <c r="BP45" s="4">
        <v>-1141846.13</v>
      </c>
      <c r="BQ45" s="4">
        <v>921000</v>
      </c>
      <c r="BR45" s="4">
        <v>-183731.25</v>
      </c>
      <c r="BS45" s="4">
        <v>0</v>
      </c>
      <c r="BT45" s="4">
        <v>737268.75</v>
      </c>
      <c r="BU45" s="4">
        <v>430374.79</v>
      </c>
      <c r="BV45" s="4">
        <v>4391888.75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4391888.75</v>
      </c>
      <c r="CC45" s="4">
        <v>0</v>
      </c>
      <c r="CD45" s="4">
        <v>689709.69</v>
      </c>
      <c r="CE45" s="4">
        <v>0</v>
      </c>
      <c r="CF45" s="4">
        <v>0</v>
      </c>
      <c r="CG45" s="4">
        <v>689709.69</v>
      </c>
      <c r="CH45" s="4">
        <v>1198197.35</v>
      </c>
      <c r="CI45" s="4">
        <v>3539136.06</v>
      </c>
      <c r="CJ45" s="4">
        <v>8087396.86</v>
      </c>
      <c r="CK45" s="4">
        <v>34256.38</v>
      </c>
      <c r="CL45" s="4">
        <v>12858986.65</v>
      </c>
      <c r="CM45" s="4">
        <v>10400555.61</v>
      </c>
      <c r="CN45" s="4">
        <v>611870.37</v>
      </c>
      <c r="CO45" s="4">
        <v>867444.06</v>
      </c>
      <c r="CP45" s="4">
        <v>11879870.04</v>
      </c>
      <c r="CQ45" s="4">
        <v>-2655674.76</v>
      </c>
      <c r="CR45" s="4">
        <v>497837.47</v>
      </c>
      <c r="CS45" s="4">
        <v>5696452.34</v>
      </c>
      <c r="CT45" s="4">
        <v>0</v>
      </c>
      <c r="CU45" s="4">
        <v>0</v>
      </c>
      <c r="CV45" s="4">
        <v>0</v>
      </c>
      <c r="CW45" s="4">
        <v>0</v>
      </c>
      <c r="CX45" s="4">
        <v>-1041000</v>
      </c>
      <c r="CY45" s="4">
        <v>0</v>
      </c>
      <c r="CZ45" s="4">
        <v>0</v>
      </c>
      <c r="DA45" s="4">
        <v>0</v>
      </c>
      <c r="DB45" s="4">
        <v>-198276.2</v>
      </c>
      <c r="DC45" s="4">
        <v>-200771.26</v>
      </c>
      <c r="DD45" s="4">
        <v>0</v>
      </c>
      <c r="DE45" s="4">
        <v>2299338.85</v>
      </c>
      <c r="DF45" s="4">
        <v>3278455.46</v>
      </c>
      <c r="DG45" s="4">
        <v>2041000</v>
      </c>
      <c r="DH45" s="4">
        <v>-555226.08</v>
      </c>
      <c r="DI45" s="4">
        <v>0</v>
      </c>
      <c r="DJ45" s="4">
        <v>1485773.92</v>
      </c>
      <c r="DK45" s="4">
        <v>1342484.66</v>
      </c>
      <c r="DL45" s="4">
        <v>5877662.67</v>
      </c>
      <c r="DM45" s="4">
        <v>0</v>
      </c>
      <c r="DN45" s="4">
        <v>0</v>
      </c>
      <c r="DO45" s="4">
        <v>0</v>
      </c>
      <c r="DP45" s="4">
        <v>0</v>
      </c>
      <c r="DQ45" s="4">
        <v>0</v>
      </c>
      <c r="DR45" s="4">
        <v>5877662.67</v>
      </c>
      <c r="DS45" s="4">
        <v>0</v>
      </c>
      <c r="DT45" s="4">
        <v>2032194.35</v>
      </c>
      <c r="DU45" s="4">
        <v>0</v>
      </c>
      <c r="DV45" s="4">
        <v>0</v>
      </c>
      <c r="DW45" s="4">
        <v>2032194.35</v>
      </c>
      <c r="DX45" s="4">
        <v>1380750.06</v>
      </c>
      <c r="DY45" s="4">
        <v>4154637.48</v>
      </c>
      <c r="DZ45" s="4">
        <v>8823967.11</v>
      </c>
      <c r="EA45" s="4">
        <v>50538.7</v>
      </c>
      <c r="EB45" s="4">
        <v>14409893.35</v>
      </c>
      <c r="EC45" s="4">
        <v>12665740.28</v>
      </c>
      <c r="ED45" s="4">
        <v>704822.03</v>
      </c>
      <c r="EE45" s="4">
        <v>1484259.34</v>
      </c>
      <c r="EF45" s="4">
        <v>14854821.65</v>
      </c>
      <c r="EG45" s="4">
        <v>-4671666.19</v>
      </c>
      <c r="EH45" s="4">
        <v>300000</v>
      </c>
      <c r="EI45" s="4">
        <v>2519558.05</v>
      </c>
      <c r="EJ45" s="4">
        <v>0</v>
      </c>
      <c r="EK45" s="4">
        <v>0</v>
      </c>
      <c r="EL45" s="4">
        <v>0</v>
      </c>
      <c r="EM45" s="4">
        <v>0</v>
      </c>
      <c r="EN45" s="4">
        <v>0</v>
      </c>
      <c r="EO45" s="4">
        <v>0</v>
      </c>
      <c r="EP45" s="4">
        <v>0</v>
      </c>
      <c r="EQ45" s="4">
        <v>0</v>
      </c>
      <c r="ER45" s="4">
        <v>-248007.97</v>
      </c>
      <c r="ES45" s="4">
        <v>-249087.17</v>
      </c>
      <c r="ET45" s="4">
        <v>0</v>
      </c>
      <c r="EU45" s="4">
        <v>-2100116.11</v>
      </c>
      <c r="EV45" s="4">
        <v>-2545044.41</v>
      </c>
      <c r="EW45" s="4">
        <v>800000</v>
      </c>
      <c r="EX45" s="4">
        <v>-1496071.34</v>
      </c>
      <c r="EY45" s="4">
        <v>0</v>
      </c>
      <c r="EZ45" s="4">
        <v>-696071.34</v>
      </c>
      <c r="FA45" s="4">
        <v>-1878989.86</v>
      </c>
      <c r="FB45" s="4">
        <v>5181591.33</v>
      </c>
      <c r="FC45" s="4">
        <v>0</v>
      </c>
      <c r="FD45" s="4">
        <v>0</v>
      </c>
      <c r="FE45" s="4">
        <v>0</v>
      </c>
      <c r="FF45" s="4">
        <v>0</v>
      </c>
      <c r="FG45" s="4">
        <v>0</v>
      </c>
      <c r="FH45" s="4">
        <v>5181591.33</v>
      </c>
      <c r="FI45" s="4">
        <v>0</v>
      </c>
      <c r="FJ45" s="4">
        <v>153204.49</v>
      </c>
      <c r="FK45" s="4">
        <v>0</v>
      </c>
      <c r="FL45" s="4">
        <v>0</v>
      </c>
      <c r="FM45" s="4">
        <v>153204.49</v>
      </c>
      <c r="FN45" s="11">
        <f t="shared" si="0"/>
        <v>-0.07075406564337966</v>
      </c>
      <c r="FO45" s="11">
        <f t="shared" si="1"/>
        <v>0.34895378597649374</v>
      </c>
    </row>
    <row r="46" spans="1:171" ht="12.75">
      <c r="A46" s="3" t="s">
        <v>105</v>
      </c>
      <c r="B46" s="4">
        <v>1464216.87</v>
      </c>
      <c r="C46" s="4">
        <v>7472184.57</v>
      </c>
      <c r="D46" s="4">
        <v>7991955.65</v>
      </c>
      <c r="E46" s="4">
        <v>360212.04</v>
      </c>
      <c r="F46" s="4">
        <v>17288569.13</v>
      </c>
      <c r="G46" s="4">
        <v>14709016.86</v>
      </c>
      <c r="H46" s="4">
        <v>1203055.75</v>
      </c>
      <c r="I46" s="4">
        <v>1928499.8</v>
      </c>
      <c r="J46" s="4">
        <v>17840572.41</v>
      </c>
      <c r="K46" s="4">
        <v>-7354986.83</v>
      </c>
      <c r="L46" s="4">
        <v>0</v>
      </c>
      <c r="M46" s="4">
        <v>8332826.95</v>
      </c>
      <c r="N46" s="4">
        <v>0</v>
      </c>
      <c r="O46" s="4">
        <v>0</v>
      </c>
      <c r="P46" s="4">
        <v>0</v>
      </c>
      <c r="Q46" s="4">
        <v>0</v>
      </c>
      <c r="R46" s="4">
        <v>-10500</v>
      </c>
      <c r="S46" s="4">
        <v>0</v>
      </c>
      <c r="T46" s="4">
        <v>0</v>
      </c>
      <c r="U46" s="4">
        <v>24000</v>
      </c>
      <c r="V46" s="4">
        <v>14068.48</v>
      </c>
      <c r="W46" s="4">
        <v>-5438.07</v>
      </c>
      <c r="X46" s="4">
        <v>0</v>
      </c>
      <c r="Y46" s="4">
        <v>1005408.6</v>
      </c>
      <c r="Z46" s="4">
        <v>453405.32</v>
      </c>
      <c r="AA46" s="4">
        <v>450000</v>
      </c>
      <c r="AB46" s="4">
        <v>-824000</v>
      </c>
      <c r="AC46" s="4">
        <v>93408.28</v>
      </c>
      <c r="AD46" s="4">
        <v>-280591.72</v>
      </c>
      <c r="AE46" s="4">
        <v>-339603.56</v>
      </c>
      <c r="AF46" s="4">
        <v>543408.28</v>
      </c>
      <c r="AG46" s="4">
        <v>0</v>
      </c>
      <c r="AH46" s="4">
        <v>0</v>
      </c>
      <c r="AI46" s="4">
        <v>0</v>
      </c>
      <c r="AJ46" s="4">
        <v>0</v>
      </c>
      <c r="AK46" s="4">
        <v>438277.35</v>
      </c>
      <c r="AL46" s="4">
        <v>981685.63</v>
      </c>
      <c r="AM46" s="4">
        <v>0</v>
      </c>
      <c r="AN46" s="4">
        <v>639.05</v>
      </c>
      <c r="AO46" s="4">
        <v>0</v>
      </c>
      <c r="AP46" s="4">
        <v>0</v>
      </c>
      <c r="AQ46" s="4">
        <v>639.05</v>
      </c>
      <c r="AR46" s="4">
        <v>1857616.93</v>
      </c>
      <c r="AS46" s="4">
        <v>8861237.23</v>
      </c>
      <c r="AT46" s="4">
        <v>10614715.64</v>
      </c>
      <c r="AU46" s="4">
        <v>170100.09</v>
      </c>
      <c r="AV46" s="4">
        <v>21503669.89</v>
      </c>
      <c r="AW46" s="4">
        <v>17076618.9</v>
      </c>
      <c r="AX46" s="4">
        <v>1847226.47</v>
      </c>
      <c r="AY46" s="4">
        <v>3142629.76</v>
      </c>
      <c r="AZ46" s="4">
        <v>22066475.13</v>
      </c>
      <c r="BA46" s="4">
        <v>-12567305.22</v>
      </c>
      <c r="BB46" s="4">
        <v>647789.22</v>
      </c>
      <c r="BC46" s="4">
        <v>9603967.96</v>
      </c>
      <c r="BD46" s="4">
        <v>-20755</v>
      </c>
      <c r="BE46" s="4">
        <v>0</v>
      </c>
      <c r="BF46" s="4">
        <v>0</v>
      </c>
      <c r="BG46" s="4">
        <v>0</v>
      </c>
      <c r="BH46" s="4">
        <v>-297000</v>
      </c>
      <c r="BI46" s="4">
        <v>0</v>
      </c>
      <c r="BJ46" s="4">
        <v>0</v>
      </c>
      <c r="BK46" s="4">
        <v>0</v>
      </c>
      <c r="BL46" s="4">
        <v>-152676.31</v>
      </c>
      <c r="BM46" s="4">
        <v>-153085.12</v>
      </c>
      <c r="BN46" s="4">
        <v>0</v>
      </c>
      <c r="BO46" s="4">
        <v>-2785979.35</v>
      </c>
      <c r="BP46" s="4">
        <v>-3348784.59</v>
      </c>
      <c r="BQ46" s="4">
        <v>14689996</v>
      </c>
      <c r="BR46" s="4">
        <v>-8765852</v>
      </c>
      <c r="BS46" s="4">
        <v>-93408.28</v>
      </c>
      <c r="BT46" s="4">
        <v>5830735.72</v>
      </c>
      <c r="BU46" s="4">
        <v>3297276</v>
      </c>
      <c r="BV46" s="4">
        <v>6374144</v>
      </c>
      <c r="BW46" s="4">
        <v>0</v>
      </c>
      <c r="BX46" s="4">
        <v>0</v>
      </c>
      <c r="BY46" s="4">
        <v>0</v>
      </c>
      <c r="BZ46" s="4">
        <v>0</v>
      </c>
      <c r="CA46" s="4">
        <v>292191.35</v>
      </c>
      <c r="CB46" s="4">
        <v>6666335.35</v>
      </c>
      <c r="CC46" s="4">
        <v>0</v>
      </c>
      <c r="CD46" s="4">
        <v>3297915.05</v>
      </c>
      <c r="CE46" s="4">
        <v>0</v>
      </c>
      <c r="CF46" s="4">
        <v>0</v>
      </c>
      <c r="CG46" s="4">
        <v>3297915.05</v>
      </c>
      <c r="CH46" s="4">
        <v>2259329.8</v>
      </c>
      <c r="CI46" s="4">
        <v>11132866.25</v>
      </c>
      <c r="CJ46" s="4">
        <v>11024794.58</v>
      </c>
      <c r="CK46" s="4">
        <v>138162.73</v>
      </c>
      <c r="CL46" s="4">
        <v>24555153.36</v>
      </c>
      <c r="CM46" s="4">
        <v>18298675.74</v>
      </c>
      <c r="CN46" s="4">
        <v>2419783.35</v>
      </c>
      <c r="CO46" s="4">
        <v>2074439.26</v>
      </c>
      <c r="CP46" s="4">
        <v>22792898.35</v>
      </c>
      <c r="CQ46" s="4">
        <v>-7349022.43</v>
      </c>
      <c r="CR46" s="4">
        <v>124287</v>
      </c>
      <c r="CS46" s="4">
        <v>5173440</v>
      </c>
      <c r="CT46" s="4">
        <v>0</v>
      </c>
      <c r="CU46" s="4">
        <v>0</v>
      </c>
      <c r="CV46" s="4">
        <v>0</v>
      </c>
      <c r="CW46" s="4">
        <v>0</v>
      </c>
      <c r="CX46" s="4">
        <v>-615000</v>
      </c>
      <c r="CY46" s="4">
        <v>0</v>
      </c>
      <c r="CZ46" s="4">
        <v>0</v>
      </c>
      <c r="DA46" s="4">
        <v>0</v>
      </c>
      <c r="DB46" s="4">
        <v>-141880.51</v>
      </c>
      <c r="DC46" s="4">
        <v>-231977.38</v>
      </c>
      <c r="DD46" s="4">
        <v>0</v>
      </c>
      <c r="DE46" s="4">
        <v>-2808175.94</v>
      </c>
      <c r="DF46" s="4">
        <v>-1045920.93</v>
      </c>
      <c r="DG46" s="4">
        <v>0</v>
      </c>
      <c r="DH46" s="4">
        <v>-478968</v>
      </c>
      <c r="DI46" s="4">
        <v>0</v>
      </c>
      <c r="DJ46" s="4">
        <v>-478968</v>
      </c>
      <c r="DK46" s="4">
        <v>-2768933.9</v>
      </c>
      <c r="DL46" s="4">
        <v>5895176</v>
      </c>
      <c r="DM46" s="4">
        <v>0</v>
      </c>
      <c r="DN46" s="4">
        <v>0</v>
      </c>
      <c r="DO46" s="4">
        <v>0</v>
      </c>
      <c r="DP46" s="4">
        <v>0</v>
      </c>
      <c r="DQ46" s="4">
        <v>146105.35</v>
      </c>
      <c r="DR46" s="4">
        <v>6041281.35</v>
      </c>
      <c r="DS46" s="4">
        <v>0</v>
      </c>
      <c r="DT46" s="4">
        <v>528981.15</v>
      </c>
      <c r="DU46" s="4">
        <v>0</v>
      </c>
      <c r="DV46" s="4">
        <v>0</v>
      </c>
      <c r="DW46" s="4">
        <v>528981.15</v>
      </c>
      <c r="DX46" s="5">
        <v>2865427.25</v>
      </c>
      <c r="DY46" s="5">
        <v>14868994.8</v>
      </c>
      <c r="DZ46" s="5">
        <v>12658897.35</v>
      </c>
      <c r="EA46" s="5">
        <v>180667.64</v>
      </c>
      <c r="EB46" s="5">
        <v>30573987.04</v>
      </c>
      <c r="EC46" s="5">
        <v>23132296.21</v>
      </c>
      <c r="ED46" s="5">
        <v>2642386.01</v>
      </c>
      <c r="EE46" s="5">
        <v>2021337.45</v>
      </c>
      <c r="EF46" s="5">
        <v>27796019.67</v>
      </c>
      <c r="EG46" s="5">
        <v>-4873763.14</v>
      </c>
      <c r="EH46" s="5">
        <v>297300</v>
      </c>
      <c r="EI46" s="5">
        <v>3873142.95</v>
      </c>
      <c r="EJ46" s="5">
        <v>0</v>
      </c>
      <c r="EK46" s="5">
        <v>0</v>
      </c>
      <c r="EL46" s="5">
        <v>0</v>
      </c>
      <c r="EM46" s="5">
        <v>0</v>
      </c>
      <c r="EN46" s="5">
        <v>0</v>
      </c>
      <c r="EO46" s="5">
        <v>0</v>
      </c>
      <c r="EP46" s="5">
        <v>0</v>
      </c>
      <c r="EQ46" s="5">
        <v>0</v>
      </c>
      <c r="ER46" s="5">
        <v>-177729.92</v>
      </c>
      <c r="ES46" s="5">
        <v>-281237.05</v>
      </c>
      <c r="ET46" s="5">
        <v>0</v>
      </c>
      <c r="EU46" s="5">
        <v>-881050.11</v>
      </c>
      <c r="EV46" s="5">
        <v>1896917.26</v>
      </c>
      <c r="EW46" s="5">
        <v>0</v>
      </c>
      <c r="EX46" s="5">
        <v>-478968</v>
      </c>
      <c r="EY46" s="5">
        <v>0</v>
      </c>
      <c r="EZ46" s="5">
        <v>-478968</v>
      </c>
      <c r="FA46" s="5">
        <v>1520757.43</v>
      </c>
      <c r="FB46" s="5">
        <v>5416208</v>
      </c>
      <c r="FC46" s="5">
        <v>0</v>
      </c>
      <c r="FD46" s="5">
        <v>0</v>
      </c>
      <c r="FE46" s="5">
        <v>0</v>
      </c>
      <c r="FF46" s="5">
        <v>0</v>
      </c>
      <c r="FG46" s="5">
        <v>0</v>
      </c>
      <c r="FH46" s="5">
        <v>5416208</v>
      </c>
      <c r="FI46" s="5">
        <v>0</v>
      </c>
      <c r="FJ46" s="5">
        <v>2049738.58</v>
      </c>
      <c r="FK46" s="5">
        <v>0</v>
      </c>
      <c r="FL46" s="5">
        <v>0</v>
      </c>
      <c r="FM46" s="5">
        <v>2049738.58</v>
      </c>
      <c r="FN46" s="11">
        <f t="shared" si="0"/>
        <v>-0.06686674319987546</v>
      </c>
      <c r="FO46" s="11">
        <f t="shared" si="1"/>
        <v>0.11010894377614677</v>
      </c>
    </row>
    <row r="47" spans="1:171" ht="12.75">
      <c r="A47" s="3" t="s">
        <v>106</v>
      </c>
      <c r="B47" s="4">
        <v>1242365.27</v>
      </c>
      <c r="C47" s="4">
        <v>7688414.64</v>
      </c>
      <c r="D47" s="4">
        <v>11264608.7</v>
      </c>
      <c r="E47" s="4">
        <v>45672.83</v>
      </c>
      <c r="F47" s="4">
        <v>20241061.44</v>
      </c>
      <c r="G47" s="4">
        <v>17957550.25</v>
      </c>
      <c r="H47" s="4">
        <v>1265394.41</v>
      </c>
      <c r="I47" s="4">
        <v>1133912.58</v>
      </c>
      <c r="J47" s="4">
        <v>20356857.24</v>
      </c>
      <c r="K47" s="4">
        <v>-1018941.4</v>
      </c>
      <c r="L47" s="4">
        <v>105030</v>
      </c>
      <c r="M47" s="4">
        <v>1135668.22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-93053.08</v>
      </c>
      <c r="W47" s="4">
        <v>-95506.97</v>
      </c>
      <c r="X47" s="4">
        <v>0</v>
      </c>
      <c r="Y47" s="4">
        <v>128703.74</v>
      </c>
      <c r="Z47" s="4">
        <v>12907.94</v>
      </c>
      <c r="AA47" s="4">
        <v>196017</v>
      </c>
      <c r="AB47" s="4">
        <v>-642935.53</v>
      </c>
      <c r="AC47" s="4">
        <v>0</v>
      </c>
      <c r="AD47" s="4">
        <v>-446918.53</v>
      </c>
      <c r="AE47" s="4">
        <v>-1050466.97</v>
      </c>
      <c r="AF47" s="4">
        <v>2353081.47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2353081.47</v>
      </c>
      <c r="AM47" s="4">
        <v>0</v>
      </c>
      <c r="AN47" s="4">
        <v>163052.16</v>
      </c>
      <c r="AO47" s="4">
        <v>0</v>
      </c>
      <c r="AP47" s="4">
        <v>0</v>
      </c>
      <c r="AQ47" s="4">
        <v>163052.16</v>
      </c>
      <c r="AR47" s="4">
        <v>1438422.56</v>
      </c>
      <c r="AS47" s="4">
        <v>9024953.69</v>
      </c>
      <c r="AT47" s="4">
        <v>14368096.04</v>
      </c>
      <c r="AU47" s="4">
        <v>83398.17</v>
      </c>
      <c r="AV47" s="4">
        <v>24914870.46</v>
      </c>
      <c r="AW47" s="4">
        <v>19356119.4</v>
      </c>
      <c r="AX47" s="4">
        <v>2300627.7</v>
      </c>
      <c r="AY47" s="4">
        <v>1902868.32</v>
      </c>
      <c r="AZ47" s="4">
        <v>23559615.42</v>
      </c>
      <c r="BA47" s="4">
        <v>-5189605.24</v>
      </c>
      <c r="BB47" s="4">
        <v>17500</v>
      </c>
      <c r="BC47" s="4">
        <v>1225411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-164972.72</v>
      </c>
      <c r="BM47" s="4">
        <v>-152171.79</v>
      </c>
      <c r="BN47" s="4">
        <v>0</v>
      </c>
      <c r="BO47" s="4">
        <v>-4111666.96</v>
      </c>
      <c r="BP47" s="4">
        <v>-2756411.92</v>
      </c>
      <c r="BQ47" s="4">
        <v>3099998.27</v>
      </c>
      <c r="BR47" s="4">
        <v>-656928.72</v>
      </c>
      <c r="BS47" s="4">
        <v>0</v>
      </c>
      <c r="BT47" s="4">
        <v>2443069.55</v>
      </c>
      <c r="BU47" s="4">
        <v>-117271.07</v>
      </c>
      <c r="BV47" s="4">
        <v>4796151.02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4796151.02</v>
      </c>
      <c r="CC47" s="4">
        <v>0</v>
      </c>
      <c r="CD47" s="4">
        <v>45781.09</v>
      </c>
      <c r="CE47" s="4">
        <v>0</v>
      </c>
      <c r="CF47" s="4">
        <v>0</v>
      </c>
      <c r="CG47" s="4">
        <v>45781.09</v>
      </c>
      <c r="CH47" s="4">
        <v>1512236.29</v>
      </c>
      <c r="CI47" s="4">
        <v>11520941.47</v>
      </c>
      <c r="CJ47" s="4">
        <v>14397671.49</v>
      </c>
      <c r="CK47" s="4">
        <v>123820.59</v>
      </c>
      <c r="CL47" s="4">
        <v>27554669.84</v>
      </c>
      <c r="CM47" s="4">
        <v>19465580.8</v>
      </c>
      <c r="CN47" s="4">
        <v>2814777.25</v>
      </c>
      <c r="CO47" s="4">
        <v>1563431.23</v>
      </c>
      <c r="CP47" s="4">
        <v>23843789.28</v>
      </c>
      <c r="CQ47" s="4">
        <v>-3645066.39</v>
      </c>
      <c r="CR47" s="4">
        <v>10000</v>
      </c>
      <c r="CS47" s="4">
        <v>1219512.08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-194659.47</v>
      </c>
      <c r="DC47" s="4">
        <v>-197005.68</v>
      </c>
      <c r="DD47" s="4">
        <v>0</v>
      </c>
      <c r="DE47" s="4">
        <v>-2610213.78</v>
      </c>
      <c r="DF47" s="4">
        <v>1100666.78</v>
      </c>
      <c r="DG47" s="4">
        <v>0</v>
      </c>
      <c r="DH47" s="4">
        <v>-659841.31</v>
      </c>
      <c r="DI47" s="4">
        <v>0</v>
      </c>
      <c r="DJ47" s="4">
        <v>-659841.31</v>
      </c>
      <c r="DK47" s="4">
        <v>220205.18</v>
      </c>
      <c r="DL47" s="4">
        <v>4136309.71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4136309.71</v>
      </c>
      <c r="DS47" s="4">
        <v>0</v>
      </c>
      <c r="DT47" s="4">
        <v>265986.27</v>
      </c>
      <c r="DU47" s="4">
        <v>0</v>
      </c>
      <c r="DV47" s="4">
        <v>0</v>
      </c>
      <c r="DW47" s="4">
        <v>265986.27</v>
      </c>
      <c r="DX47" s="5">
        <v>1824800.56</v>
      </c>
      <c r="DY47" s="5">
        <v>14621674.87</v>
      </c>
      <c r="DZ47" s="5">
        <v>16700590.75</v>
      </c>
      <c r="EA47" s="5">
        <v>106413.99</v>
      </c>
      <c r="EB47" s="5">
        <v>33253480.17</v>
      </c>
      <c r="EC47" s="5">
        <v>22485937.8</v>
      </c>
      <c r="ED47" s="5">
        <v>2637915.74</v>
      </c>
      <c r="EE47" s="5">
        <v>2341247.99</v>
      </c>
      <c r="EF47" s="5">
        <v>27465101.53</v>
      </c>
      <c r="EG47" s="5">
        <v>-6492286.63</v>
      </c>
      <c r="EH47" s="5">
        <v>321052</v>
      </c>
      <c r="EI47" s="5">
        <v>4745185.01</v>
      </c>
      <c r="EJ47" s="5">
        <v>0</v>
      </c>
      <c r="EK47" s="5">
        <v>0</v>
      </c>
      <c r="EL47" s="5">
        <v>0</v>
      </c>
      <c r="EM47" s="5">
        <v>0</v>
      </c>
      <c r="EN47" s="5">
        <v>0</v>
      </c>
      <c r="EO47" s="5">
        <v>0</v>
      </c>
      <c r="EP47" s="5">
        <v>0</v>
      </c>
      <c r="EQ47" s="5">
        <v>0</v>
      </c>
      <c r="ER47" s="5">
        <v>-216130.61</v>
      </c>
      <c r="ES47" s="5">
        <v>-220530.36</v>
      </c>
      <c r="ET47" s="5">
        <v>0</v>
      </c>
      <c r="EU47" s="5">
        <v>-1642180.23</v>
      </c>
      <c r="EV47" s="5">
        <v>4146198.41</v>
      </c>
      <c r="EW47" s="5">
        <v>241525.42</v>
      </c>
      <c r="EX47" s="5">
        <v>-714996.01</v>
      </c>
      <c r="EY47" s="5">
        <v>0</v>
      </c>
      <c r="EZ47" s="5">
        <v>-473470.59</v>
      </c>
      <c r="FA47" s="5">
        <v>2635657.33</v>
      </c>
      <c r="FB47" s="5">
        <v>3662839.12</v>
      </c>
      <c r="FC47" s="5">
        <v>0</v>
      </c>
      <c r="FD47" s="5">
        <v>0</v>
      </c>
      <c r="FE47" s="5">
        <v>0</v>
      </c>
      <c r="FF47" s="5">
        <v>0</v>
      </c>
      <c r="FG47" s="5">
        <v>0</v>
      </c>
      <c r="FH47" s="5">
        <v>3662839.12</v>
      </c>
      <c r="FI47" s="5">
        <v>0</v>
      </c>
      <c r="FJ47" s="5">
        <v>2901643.6</v>
      </c>
      <c r="FK47" s="5">
        <v>0</v>
      </c>
      <c r="FL47" s="5">
        <v>0</v>
      </c>
      <c r="FM47" s="5">
        <v>2901643.6</v>
      </c>
      <c r="FN47" s="11">
        <f t="shared" si="0"/>
        <v>0.07528117950969941</v>
      </c>
      <c r="FO47" s="11">
        <f t="shared" si="1"/>
        <v>0.02289070245004675</v>
      </c>
    </row>
    <row r="48" spans="1:171" ht="12.75">
      <c r="A48" s="3" t="s">
        <v>107</v>
      </c>
      <c r="B48" s="4">
        <v>847493.93</v>
      </c>
      <c r="C48" s="4">
        <v>3414751.52</v>
      </c>
      <c r="D48" s="4">
        <v>3024106</v>
      </c>
      <c r="E48" s="4">
        <v>20176.52</v>
      </c>
      <c r="F48" s="4">
        <v>7306527.97</v>
      </c>
      <c r="G48" s="4">
        <v>6024766.87</v>
      </c>
      <c r="H48" s="4">
        <v>595517.28</v>
      </c>
      <c r="I48" s="4">
        <v>375447.3</v>
      </c>
      <c r="J48" s="4">
        <v>6995731.45</v>
      </c>
      <c r="K48" s="4">
        <v>-737315.59</v>
      </c>
      <c r="L48" s="4">
        <v>93550</v>
      </c>
      <c r="M48" s="4">
        <v>614038</v>
      </c>
      <c r="N48" s="4">
        <v>-356589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-13557.11</v>
      </c>
      <c r="W48" s="4">
        <v>-13557.11</v>
      </c>
      <c r="X48" s="4">
        <v>0</v>
      </c>
      <c r="Y48" s="4">
        <v>-399873.7</v>
      </c>
      <c r="Z48" s="4">
        <v>-89077.18</v>
      </c>
      <c r="AA48" s="4">
        <v>0</v>
      </c>
      <c r="AB48" s="4">
        <v>-70522.68</v>
      </c>
      <c r="AC48" s="4">
        <v>0</v>
      </c>
      <c r="AD48" s="4">
        <v>-70522.68</v>
      </c>
      <c r="AE48" s="4">
        <v>-175087.74</v>
      </c>
      <c r="AF48" s="4">
        <v>253153.35</v>
      </c>
      <c r="AG48" s="4">
        <v>0</v>
      </c>
      <c r="AH48" s="4">
        <v>133410.95</v>
      </c>
      <c r="AI48" s="4">
        <v>0</v>
      </c>
      <c r="AJ48" s="4">
        <v>0</v>
      </c>
      <c r="AK48" s="4">
        <v>0</v>
      </c>
      <c r="AL48" s="4">
        <v>386564.3</v>
      </c>
      <c r="AM48" s="4">
        <v>0</v>
      </c>
      <c r="AN48" s="4">
        <v>1856.24</v>
      </c>
      <c r="AO48" s="4">
        <v>0</v>
      </c>
      <c r="AP48" s="4">
        <v>0</v>
      </c>
      <c r="AQ48" s="4">
        <v>1856.24</v>
      </c>
      <c r="AR48" s="4">
        <v>500005.54</v>
      </c>
      <c r="AS48" s="4">
        <v>3775340.91</v>
      </c>
      <c r="AT48" s="4">
        <v>2980739.48</v>
      </c>
      <c r="AU48" s="4">
        <v>42512.77</v>
      </c>
      <c r="AV48" s="4">
        <v>7298598.7</v>
      </c>
      <c r="AW48" s="4">
        <v>6449785.01</v>
      </c>
      <c r="AX48" s="4">
        <v>540740.55</v>
      </c>
      <c r="AY48" s="4">
        <v>708227.73</v>
      </c>
      <c r="AZ48" s="4">
        <v>7698753.29</v>
      </c>
      <c r="BA48" s="4">
        <v>-2375027.01</v>
      </c>
      <c r="BB48" s="4">
        <v>7500</v>
      </c>
      <c r="BC48" s="4">
        <v>2041404.28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-20060.6</v>
      </c>
      <c r="BM48" s="4">
        <v>-20096.68</v>
      </c>
      <c r="BN48" s="4">
        <v>0</v>
      </c>
      <c r="BO48" s="4">
        <v>-346183.33</v>
      </c>
      <c r="BP48" s="4">
        <v>-746337.92</v>
      </c>
      <c r="BQ48" s="4">
        <v>300000</v>
      </c>
      <c r="BR48" s="4">
        <v>-73153.35</v>
      </c>
      <c r="BS48" s="4">
        <v>0</v>
      </c>
      <c r="BT48" s="4">
        <v>226846.65</v>
      </c>
      <c r="BU48" s="4">
        <v>381310.98</v>
      </c>
      <c r="BV48" s="4">
        <v>480000</v>
      </c>
      <c r="BW48" s="4">
        <v>0</v>
      </c>
      <c r="BX48" s="4">
        <v>177384</v>
      </c>
      <c r="BY48" s="4">
        <v>0</v>
      </c>
      <c r="BZ48" s="4">
        <v>0</v>
      </c>
      <c r="CA48" s="4">
        <v>0</v>
      </c>
      <c r="CB48" s="4">
        <v>657384</v>
      </c>
      <c r="CC48" s="4">
        <v>0</v>
      </c>
      <c r="CD48" s="4">
        <v>383167.22</v>
      </c>
      <c r="CE48" s="4">
        <v>0</v>
      </c>
      <c r="CF48" s="4">
        <v>0</v>
      </c>
      <c r="CG48" s="4">
        <v>383167.22</v>
      </c>
      <c r="CH48" s="4">
        <v>445548.23</v>
      </c>
      <c r="CI48" s="4">
        <v>4575527.61</v>
      </c>
      <c r="CJ48" s="4">
        <v>2938704</v>
      </c>
      <c r="CK48" s="4">
        <v>28262.62</v>
      </c>
      <c r="CL48" s="4">
        <v>7988042.46</v>
      </c>
      <c r="CM48" s="4">
        <v>7230645.69</v>
      </c>
      <c r="CN48" s="4">
        <v>620923.58</v>
      </c>
      <c r="CO48" s="4">
        <v>792377.71</v>
      </c>
      <c r="CP48" s="4">
        <v>8643946.98</v>
      </c>
      <c r="CQ48" s="4">
        <v>-2501486.56</v>
      </c>
      <c r="CR48" s="4">
        <v>139157</v>
      </c>
      <c r="CS48" s="4">
        <v>3795764.58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-19848.33</v>
      </c>
      <c r="DC48" s="4">
        <v>-20046.27</v>
      </c>
      <c r="DD48" s="4">
        <v>0</v>
      </c>
      <c r="DE48" s="4">
        <v>1413586.69</v>
      </c>
      <c r="DF48" s="4">
        <v>757682.17</v>
      </c>
      <c r="DG48" s="4">
        <v>0</v>
      </c>
      <c r="DH48" s="4">
        <v>-125448</v>
      </c>
      <c r="DI48" s="4">
        <v>0</v>
      </c>
      <c r="DJ48" s="4">
        <v>-125448</v>
      </c>
      <c r="DK48" s="4">
        <v>-319365.93</v>
      </c>
      <c r="DL48" s="4">
        <v>354552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4">
        <v>354552</v>
      </c>
      <c r="DS48" s="4">
        <v>0</v>
      </c>
      <c r="DT48" s="4">
        <v>63801.29</v>
      </c>
      <c r="DU48" s="4">
        <v>0</v>
      </c>
      <c r="DV48" s="4">
        <v>0</v>
      </c>
      <c r="DW48" s="4">
        <v>63801.29</v>
      </c>
      <c r="DX48" s="4">
        <v>1239891.56</v>
      </c>
      <c r="DY48" s="4">
        <v>5496695.43</v>
      </c>
      <c r="DZ48" s="4">
        <v>3636598.66</v>
      </c>
      <c r="EA48" s="4">
        <v>35507.73</v>
      </c>
      <c r="EB48" s="4">
        <v>10408693.38</v>
      </c>
      <c r="EC48" s="4">
        <v>8887247.8</v>
      </c>
      <c r="ED48" s="4">
        <v>668939.12</v>
      </c>
      <c r="EE48" s="4">
        <v>648624.82</v>
      </c>
      <c r="EF48" s="4">
        <v>10204811.74</v>
      </c>
      <c r="EG48" s="4">
        <v>-1518045.92</v>
      </c>
      <c r="EH48" s="4">
        <v>1000</v>
      </c>
      <c r="EI48" s="4">
        <v>678000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4">
        <v>0</v>
      </c>
      <c r="EQ48" s="4">
        <v>0</v>
      </c>
      <c r="ER48" s="4">
        <v>-15053.13</v>
      </c>
      <c r="ES48" s="4">
        <v>-16073.58</v>
      </c>
      <c r="ET48" s="4">
        <v>0</v>
      </c>
      <c r="EU48" s="4">
        <v>-854099.05</v>
      </c>
      <c r="EV48" s="4">
        <v>-650217.41</v>
      </c>
      <c r="EW48" s="4">
        <v>0</v>
      </c>
      <c r="EX48" s="4">
        <v>-125448</v>
      </c>
      <c r="EY48" s="4">
        <v>0</v>
      </c>
      <c r="EZ48" s="4">
        <v>-125448</v>
      </c>
      <c r="FA48" s="4">
        <v>-62173.05</v>
      </c>
      <c r="FB48" s="4">
        <v>229104</v>
      </c>
      <c r="FC48" s="4">
        <v>0</v>
      </c>
      <c r="FD48" s="4">
        <v>0</v>
      </c>
      <c r="FE48" s="4">
        <v>0</v>
      </c>
      <c r="FF48" s="4">
        <v>0</v>
      </c>
      <c r="FG48" s="4">
        <v>0</v>
      </c>
      <c r="FH48" s="4">
        <v>229104</v>
      </c>
      <c r="FI48" s="4">
        <v>0</v>
      </c>
      <c r="FJ48" s="4">
        <v>1628.24</v>
      </c>
      <c r="FK48" s="4">
        <v>0</v>
      </c>
      <c r="FL48" s="4">
        <v>0</v>
      </c>
      <c r="FM48" s="4">
        <v>1628.24</v>
      </c>
      <c r="FN48" s="11">
        <f t="shared" si="0"/>
        <v>-0.06993676472387354</v>
      </c>
      <c r="FO48" s="11">
        <f t="shared" si="1"/>
        <v>0.021854401094866336</v>
      </c>
    </row>
    <row r="49" spans="1:171" ht="12.75">
      <c r="A49" s="3" t="s">
        <v>108</v>
      </c>
      <c r="B49" s="4">
        <v>2232158.85</v>
      </c>
      <c r="C49" s="4">
        <v>15433480.28</v>
      </c>
      <c r="D49" s="4">
        <v>15659079.74</v>
      </c>
      <c r="E49" s="4">
        <v>60953.4</v>
      </c>
      <c r="F49" s="4">
        <v>33385672.27</v>
      </c>
      <c r="G49" s="4">
        <v>27258387.01</v>
      </c>
      <c r="H49" s="4">
        <v>3032811.06</v>
      </c>
      <c r="I49" s="4">
        <v>3108675.39</v>
      </c>
      <c r="J49" s="4">
        <v>33399873.46</v>
      </c>
      <c r="K49" s="4">
        <v>-8794410.05</v>
      </c>
      <c r="L49" s="4">
        <v>61000</v>
      </c>
      <c r="M49" s="4">
        <v>2252000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27731.22</v>
      </c>
      <c r="W49" s="4">
        <v>-81572.13</v>
      </c>
      <c r="X49" s="4">
        <v>0</v>
      </c>
      <c r="Y49" s="4">
        <v>-6453678.83</v>
      </c>
      <c r="Z49" s="4">
        <v>-6467880.02</v>
      </c>
      <c r="AA49" s="4">
        <v>3000000</v>
      </c>
      <c r="AB49" s="4">
        <v>-503275.74</v>
      </c>
      <c r="AC49" s="4">
        <v>0</v>
      </c>
      <c r="AD49" s="4">
        <v>2496724.26</v>
      </c>
      <c r="AE49" s="4">
        <v>-1336954</v>
      </c>
      <c r="AF49" s="4">
        <v>3541770.51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3541770.51</v>
      </c>
      <c r="AM49" s="4">
        <v>0</v>
      </c>
      <c r="AN49" s="4">
        <v>2181500.81</v>
      </c>
      <c r="AO49" s="4">
        <v>0</v>
      </c>
      <c r="AP49" s="4">
        <v>0</v>
      </c>
      <c r="AQ49" s="4">
        <v>2181500.81</v>
      </c>
      <c r="AR49" s="4">
        <v>3245750.7</v>
      </c>
      <c r="AS49" s="4">
        <v>18070318.78</v>
      </c>
      <c r="AT49" s="4">
        <v>15017616.26</v>
      </c>
      <c r="AU49" s="4">
        <v>229944.84</v>
      </c>
      <c r="AV49" s="4">
        <v>36563630.58</v>
      </c>
      <c r="AW49" s="4">
        <v>27769844.09</v>
      </c>
      <c r="AX49" s="4">
        <v>3527362.38</v>
      </c>
      <c r="AY49" s="4">
        <v>2089025.05</v>
      </c>
      <c r="AZ49" s="4">
        <v>33386231.52</v>
      </c>
      <c r="BA49" s="4">
        <v>-5390329.16</v>
      </c>
      <c r="BB49" s="4">
        <v>96377</v>
      </c>
      <c r="BC49" s="4">
        <v>4656488.13</v>
      </c>
      <c r="BD49" s="4">
        <v>-703750</v>
      </c>
      <c r="BE49" s="4">
        <v>0</v>
      </c>
      <c r="BF49" s="4">
        <v>-1500000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-61467.5</v>
      </c>
      <c r="BM49" s="4">
        <v>-107114.24</v>
      </c>
      <c r="BN49" s="4">
        <v>0</v>
      </c>
      <c r="BO49" s="4">
        <v>-2902681.53</v>
      </c>
      <c r="BP49" s="4">
        <v>274717.53</v>
      </c>
      <c r="BQ49" s="4">
        <v>1500000.07</v>
      </c>
      <c r="BR49" s="4">
        <v>-1068659.37</v>
      </c>
      <c r="BS49" s="4">
        <v>0</v>
      </c>
      <c r="BT49" s="4">
        <v>431340.7</v>
      </c>
      <c r="BU49" s="4">
        <v>-900359.75</v>
      </c>
      <c r="BV49" s="4">
        <v>3975205.39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3975205.39</v>
      </c>
      <c r="CC49" s="4">
        <v>0</v>
      </c>
      <c r="CD49" s="4">
        <v>1281141.06</v>
      </c>
      <c r="CE49" s="4">
        <v>0</v>
      </c>
      <c r="CF49" s="4">
        <v>0</v>
      </c>
      <c r="CG49" s="4">
        <v>1281141.06</v>
      </c>
      <c r="CH49" s="4">
        <v>3005376.1</v>
      </c>
      <c r="CI49" s="4">
        <v>21692224.77</v>
      </c>
      <c r="CJ49" s="4">
        <v>17207349.85</v>
      </c>
      <c r="CK49" s="4">
        <v>411843.16</v>
      </c>
      <c r="CL49" s="4">
        <v>42316793.88</v>
      </c>
      <c r="CM49" s="4">
        <v>31852047.23</v>
      </c>
      <c r="CN49" s="4">
        <v>3205944.06</v>
      </c>
      <c r="CO49" s="4">
        <v>5316041.1</v>
      </c>
      <c r="CP49" s="4">
        <v>40374032.39</v>
      </c>
      <c r="CQ49" s="4">
        <v>-20569096.67</v>
      </c>
      <c r="CR49" s="4">
        <v>0</v>
      </c>
      <c r="CS49" s="4">
        <v>8336253.18</v>
      </c>
      <c r="CT49" s="4">
        <v>-36930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-293140.73</v>
      </c>
      <c r="DC49" s="4">
        <v>-360777.65</v>
      </c>
      <c r="DD49" s="4">
        <v>0</v>
      </c>
      <c r="DE49" s="4">
        <v>-12562914.22</v>
      </c>
      <c r="DF49" s="4">
        <v>-10620152.73</v>
      </c>
      <c r="DG49" s="4">
        <v>16500005.15</v>
      </c>
      <c r="DH49" s="4">
        <v>-867122.93</v>
      </c>
      <c r="DI49" s="4">
        <v>0</v>
      </c>
      <c r="DJ49" s="4">
        <v>15632882.22</v>
      </c>
      <c r="DK49" s="4">
        <v>3138950.19</v>
      </c>
      <c r="DL49" s="4">
        <v>19618428.6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19618428.6</v>
      </c>
      <c r="DS49" s="4">
        <v>0</v>
      </c>
      <c r="DT49" s="4">
        <v>4420091.25</v>
      </c>
      <c r="DU49" s="4">
        <v>0</v>
      </c>
      <c r="DV49" s="4">
        <v>0</v>
      </c>
      <c r="DW49" s="4">
        <v>4420091.25</v>
      </c>
      <c r="DX49" s="4">
        <v>3854672.2</v>
      </c>
      <c r="DY49" s="4">
        <v>26269716.17</v>
      </c>
      <c r="DZ49" s="4">
        <v>18529004.92</v>
      </c>
      <c r="EA49" s="4">
        <v>157312.04</v>
      </c>
      <c r="EB49" s="4">
        <v>48810705.33</v>
      </c>
      <c r="EC49" s="4">
        <v>36586346.91</v>
      </c>
      <c r="ED49" s="4">
        <v>3452555.73</v>
      </c>
      <c r="EE49" s="4">
        <v>2886488.15</v>
      </c>
      <c r="EF49" s="4">
        <v>42925390.79</v>
      </c>
      <c r="EG49" s="4">
        <v>-7595448.2</v>
      </c>
      <c r="EH49" s="4">
        <v>0</v>
      </c>
      <c r="EI49" s="4">
        <v>3365804.21</v>
      </c>
      <c r="EJ49" s="4">
        <v>-216124.78</v>
      </c>
      <c r="EK49" s="4">
        <v>0</v>
      </c>
      <c r="EL49" s="4">
        <v>0</v>
      </c>
      <c r="EM49" s="4">
        <v>0</v>
      </c>
      <c r="EN49" s="4">
        <v>0</v>
      </c>
      <c r="EO49" s="4">
        <v>0</v>
      </c>
      <c r="EP49" s="4">
        <v>0</v>
      </c>
      <c r="EQ49" s="4">
        <v>0</v>
      </c>
      <c r="ER49" s="4">
        <v>-637629.8</v>
      </c>
      <c r="ES49" s="4">
        <v>-812180.49</v>
      </c>
      <c r="ET49" s="4">
        <v>0</v>
      </c>
      <c r="EU49" s="4">
        <v>-5083398.57</v>
      </c>
      <c r="EV49" s="4">
        <v>801915.97</v>
      </c>
      <c r="EW49" s="4">
        <v>0</v>
      </c>
      <c r="EX49" s="4">
        <v>-2681875.37</v>
      </c>
      <c r="EY49" s="4">
        <v>0</v>
      </c>
      <c r="EZ49" s="4">
        <v>-2681875.37</v>
      </c>
      <c r="FA49" s="4">
        <v>-2066476.65</v>
      </c>
      <c r="FB49" s="4">
        <v>16936553.23</v>
      </c>
      <c r="FC49" s="4">
        <v>0</v>
      </c>
      <c r="FD49" s="4">
        <v>0</v>
      </c>
      <c r="FE49" s="4">
        <v>0</v>
      </c>
      <c r="FF49" s="4">
        <v>0</v>
      </c>
      <c r="FG49" s="4">
        <v>0</v>
      </c>
      <c r="FH49" s="4">
        <v>16936553.23</v>
      </c>
      <c r="FI49" s="4">
        <v>0</v>
      </c>
      <c r="FJ49" s="4">
        <v>2353614.6</v>
      </c>
      <c r="FK49" s="4">
        <v>0</v>
      </c>
      <c r="FL49" s="4">
        <v>0</v>
      </c>
      <c r="FM49" s="4">
        <v>2353614.6</v>
      </c>
      <c r="FN49" s="11">
        <f t="shared" si="0"/>
        <v>-0.3280304831030394</v>
      </c>
      <c r="FO49" s="11">
        <f t="shared" si="1"/>
        <v>0.2987651690629647</v>
      </c>
    </row>
    <row r="50" spans="1:171" ht="12.75">
      <c r="A50" s="3" t="s">
        <v>109</v>
      </c>
      <c r="B50" s="4">
        <v>901877.8</v>
      </c>
      <c r="C50" s="4">
        <v>3677866.09</v>
      </c>
      <c r="D50" s="4">
        <v>4932785.23</v>
      </c>
      <c r="E50" s="4">
        <v>59105.6</v>
      </c>
      <c r="F50" s="4">
        <v>9571634.72</v>
      </c>
      <c r="G50" s="4">
        <v>8111585.25</v>
      </c>
      <c r="H50" s="4">
        <v>966794.9</v>
      </c>
      <c r="I50" s="4">
        <v>638765.13</v>
      </c>
      <c r="J50" s="4">
        <v>9717145.28</v>
      </c>
      <c r="K50" s="4">
        <v>-1033305.75</v>
      </c>
      <c r="L50" s="4">
        <v>63000</v>
      </c>
      <c r="M50" s="4">
        <v>772116.71</v>
      </c>
      <c r="N50" s="4">
        <v>-18224.83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-119017.14</v>
      </c>
      <c r="W50" s="4">
        <v>-121189.36</v>
      </c>
      <c r="X50" s="4">
        <v>0</v>
      </c>
      <c r="Y50" s="4">
        <v>-335431.01</v>
      </c>
      <c r="Z50" s="4">
        <v>-480941.57</v>
      </c>
      <c r="AA50" s="4">
        <v>517500</v>
      </c>
      <c r="AB50" s="4">
        <v>-171900</v>
      </c>
      <c r="AC50" s="4">
        <v>0</v>
      </c>
      <c r="AD50" s="4">
        <v>345600</v>
      </c>
      <c r="AE50" s="4">
        <v>-60189</v>
      </c>
      <c r="AF50" s="4">
        <v>716300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716300</v>
      </c>
      <c r="AM50" s="4">
        <v>0</v>
      </c>
      <c r="AN50" s="4">
        <v>208336.55</v>
      </c>
      <c r="AO50" s="4">
        <v>0</v>
      </c>
      <c r="AP50" s="4">
        <v>0</v>
      </c>
      <c r="AQ50" s="4">
        <v>208336.55</v>
      </c>
      <c r="AR50" s="4">
        <v>810839.5</v>
      </c>
      <c r="AS50" s="4">
        <v>4184994.06</v>
      </c>
      <c r="AT50" s="4">
        <v>5495480.64</v>
      </c>
      <c r="AU50" s="4">
        <v>58510.33</v>
      </c>
      <c r="AV50" s="4">
        <v>10549824.53</v>
      </c>
      <c r="AW50" s="4">
        <v>8720239.59</v>
      </c>
      <c r="AX50" s="4">
        <v>982056.1</v>
      </c>
      <c r="AY50" s="4">
        <v>533266.35</v>
      </c>
      <c r="AZ50" s="4">
        <v>10235562.04</v>
      </c>
      <c r="BA50" s="4">
        <v>-770213.55</v>
      </c>
      <c r="BB50" s="4">
        <v>121005</v>
      </c>
      <c r="BC50" s="4">
        <v>783999.7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-34543.93</v>
      </c>
      <c r="BM50" s="4">
        <v>-36218.71</v>
      </c>
      <c r="BN50" s="4">
        <v>0</v>
      </c>
      <c r="BO50" s="4">
        <v>100247.22</v>
      </c>
      <c r="BP50" s="4">
        <v>414509.71</v>
      </c>
      <c r="BQ50" s="4">
        <v>370000</v>
      </c>
      <c r="BR50" s="4">
        <v>-174565.96</v>
      </c>
      <c r="BS50" s="4">
        <v>0</v>
      </c>
      <c r="BT50" s="4">
        <v>195434.04</v>
      </c>
      <c r="BU50" s="4">
        <v>403707.62</v>
      </c>
      <c r="BV50" s="4">
        <v>911734.04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911734.04</v>
      </c>
      <c r="CC50" s="4">
        <v>0</v>
      </c>
      <c r="CD50" s="4">
        <v>612044.17</v>
      </c>
      <c r="CE50" s="4">
        <v>0</v>
      </c>
      <c r="CF50" s="4">
        <v>0</v>
      </c>
      <c r="CG50" s="4">
        <v>612044.17</v>
      </c>
      <c r="CH50" s="4">
        <v>1046046.25</v>
      </c>
      <c r="CI50" s="4">
        <v>4709360.15</v>
      </c>
      <c r="CJ50" s="4">
        <v>5821693.04</v>
      </c>
      <c r="CK50" s="4">
        <v>104387.03</v>
      </c>
      <c r="CL50" s="4">
        <v>11681486.47</v>
      </c>
      <c r="CM50" s="4">
        <v>9209666.95</v>
      </c>
      <c r="CN50" s="4">
        <v>1076566.58</v>
      </c>
      <c r="CO50" s="4">
        <v>629583.13</v>
      </c>
      <c r="CP50" s="4">
        <v>10915816.66</v>
      </c>
      <c r="CQ50" s="4">
        <v>-1194533.16</v>
      </c>
      <c r="CR50" s="4">
        <v>0</v>
      </c>
      <c r="CS50" s="4">
        <v>1169140.2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-131211.93</v>
      </c>
      <c r="DC50" s="4">
        <v>-44014.71</v>
      </c>
      <c r="DD50" s="4">
        <v>0</v>
      </c>
      <c r="DE50" s="4">
        <v>-156604.89</v>
      </c>
      <c r="DF50" s="4">
        <v>609064.92</v>
      </c>
      <c r="DG50" s="4">
        <v>218503.39</v>
      </c>
      <c r="DH50" s="4">
        <v>-315902.22</v>
      </c>
      <c r="DI50" s="4">
        <v>0</v>
      </c>
      <c r="DJ50" s="4">
        <v>-97398.83</v>
      </c>
      <c r="DK50" s="4">
        <v>606542.22</v>
      </c>
      <c r="DL50" s="4">
        <v>814335.21</v>
      </c>
      <c r="DM50" s="4">
        <v>0</v>
      </c>
      <c r="DN50" s="4">
        <v>0</v>
      </c>
      <c r="DO50" s="4">
        <v>0</v>
      </c>
      <c r="DP50" s="4">
        <v>0</v>
      </c>
      <c r="DQ50" s="4">
        <v>0</v>
      </c>
      <c r="DR50" s="4">
        <v>814335.21</v>
      </c>
      <c r="DS50" s="4">
        <v>0</v>
      </c>
      <c r="DT50" s="4">
        <v>1218586.39</v>
      </c>
      <c r="DU50" s="4">
        <v>0</v>
      </c>
      <c r="DV50" s="4">
        <v>0</v>
      </c>
      <c r="DW50" s="4">
        <v>1218586.39</v>
      </c>
      <c r="DX50" s="4">
        <v>1180098.23</v>
      </c>
      <c r="DY50" s="4">
        <v>6073611.77</v>
      </c>
      <c r="DZ50" s="4">
        <v>6439064.7</v>
      </c>
      <c r="EA50" s="4">
        <v>92789.51</v>
      </c>
      <c r="EB50" s="4">
        <v>13785564.21</v>
      </c>
      <c r="EC50" s="4">
        <v>10531709.64</v>
      </c>
      <c r="ED50" s="4">
        <v>1012955.59</v>
      </c>
      <c r="EE50" s="4">
        <v>746537.36</v>
      </c>
      <c r="EF50" s="4">
        <v>12291202.59</v>
      </c>
      <c r="EG50" s="4">
        <v>-1739119.95</v>
      </c>
      <c r="EH50" s="4">
        <v>1000</v>
      </c>
      <c r="EI50" s="4">
        <v>1228267.45</v>
      </c>
      <c r="EJ50" s="4">
        <v>0</v>
      </c>
      <c r="EK50" s="4">
        <v>0</v>
      </c>
      <c r="EL50" s="4">
        <v>0</v>
      </c>
      <c r="EM50" s="4">
        <v>0</v>
      </c>
      <c r="EN50" s="4">
        <v>0</v>
      </c>
      <c r="EO50" s="4">
        <v>0</v>
      </c>
      <c r="EP50" s="4">
        <v>0</v>
      </c>
      <c r="EQ50" s="4">
        <v>0</v>
      </c>
      <c r="ER50" s="4">
        <v>-67208.65</v>
      </c>
      <c r="ES50" s="4">
        <v>-44727.28</v>
      </c>
      <c r="ET50" s="4">
        <v>0</v>
      </c>
      <c r="EU50" s="4">
        <v>-577061.15</v>
      </c>
      <c r="EV50" s="4">
        <v>917300.47</v>
      </c>
      <c r="EW50" s="4">
        <v>380508.47</v>
      </c>
      <c r="EX50" s="4">
        <v>-371340.81</v>
      </c>
      <c r="EY50" s="4">
        <v>0</v>
      </c>
      <c r="EZ50" s="4">
        <v>9167.66</v>
      </c>
      <c r="FA50" s="4">
        <v>610405.02</v>
      </c>
      <c r="FB50" s="4">
        <v>823502.87</v>
      </c>
      <c r="FC50" s="4">
        <v>0</v>
      </c>
      <c r="FD50" s="4">
        <v>0</v>
      </c>
      <c r="FE50" s="4">
        <v>0</v>
      </c>
      <c r="FF50" s="4">
        <v>0</v>
      </c>
      <c r="FG50" s="4">
        <v>0</v>
      </c>
      <c r="FH50" s="4">
        <v>823502.87</v>
      </c>
      <c r="FI50" s="4">
        <v>0</v>
      </c>
      <c r="FJ50" s="4">
        <v>1828991.41</v>
      </c>
      <c r="FK50" s="4">
        <v>0</v>
      </c>
      <c r="FL50" s="4">
        <v>0</v>
      </c>
      <c r="FM50" s="4">
        <v>1828991.41</v>
      </c>
      <c r="FN50" s="11">
        <f t="shared" si="0"/>
        <v>0.10590306698807216</v>
      </c>
      <c r="FO50" s="11">
        <f t="shared" si="1"/>
        <v>0</v>
      </c>
    </row>
    <row r="51" spans="1:171" ht="12.75">
      <c r="A51" s="3" t="s">
        <v>110</v>
      </c>
      <c r="B51" s="4">
        <v>339657.68</v>
      </c>
      <c r="C51" s="4">
        <v>2655323.96</v>
      </c>
      <c r="D51" s="4">
        <v>4319896.5</v>
      </c>
      <c r="E51" s="4">
        <v>16563.78</v>
      </c>
      <c r="F51" s="4">
        <v>7331441.92</v>
      </c>
      <c r="G51" s="4">
        <v>6201078.75</v>
      </c>
      <c r="H51" s="4">
        <v>562298.8</v>
      </c>
      <c r="I51" s="4">
        <v>402204.58</v>
      </c>
      <c r="J51" s="4">
        <v>7165582.13</v>
      </c>
      <c r="K51" s="4">
        <v>-380151.27</v>
      </c>
      <c r="L51" s="4">
        <v>87500</v>
      </c>
      <c r="M51" s="4">
        <v>940029</v>
      </c>
      <c r="N51" s="4">
        <v>-950000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660.84</v>
      </c>
      <c r="W51" s="4">
        <v>-125.18</v>
      </c>
      <c r="X51" s="4">
        <v>0</v>
      </c>
      <c r="Y51" s="4">
        <v>-301961.43</v>
      </c>
      <c r="Z51" s="4">
        <v>-136101.64</v>
      </c>
      <c r="AA51" s="4">
        <v>0</v>
      </c>
      <c r="AB51" s="4">
        <v>0</v>
      </c>
      <c r="AC51" s="4">
        <v>0</v>
      </c>
      <c r="AD51" s="4">
        <v>0</v>
      </c>
      <c r="AE51" s="4">
        <v>-428741.97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61279.84</v>
      </c>
      <c r="AO51" s="4">
        <v>0</v>
      </c>
      <c r="AP51" s="4">
        <v>0</v>
      </c>
      <c r="AQ51" s="4">
        <v>61279.84</v>
      </c>
      <c r="AR51" s="4">
        <v>381849.01</v>
      </c>
      <c r="AS51" s="4">
        <v>2816798.59</v>
      </c>
      <c r="AT51" s="4">
        <v>4677483.73</v>
      </c>
      <c r="AU51" s="4">
        <v>8858.74</v>
      </c>
      <c r="AV51" s="4">
        <v>7884990.07</v>
      </c>
      <c r="AW51" s="4">
        <v>6581758.87</v>
      </c>
      <c r="AX51" s="4">
        <v>1035232.53</v>
      </c>
      <c r="AY51" s="4">
        <v>526042.71</v>
      </c>
      <c r="AZ51" s="4">
        <v>8143034.11</v>
      </c>
      <c r="BA51" s="4">
        <v>-544863</v>
      </c>
      <c r="BB51" s="4">
        <v>-36.5</v>
      </c>
      <c r="BC51" s="4">
        <v>642310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1621.74</v>
      </c>
      <c r="BM51" s="4">
        <v>-419.74</v>
      </c>
      <c r="BN51" s="4">
        <v>0</v>
      </c>
      <c r="BO51" s="4">
        <v>99032.24</v>
      </c>
      <c r="BP51" s="4">
        <v>-159011.8</v>
      </c>
      <c r="BQ51" s="4">
        <v>199737.97</v>
      </c>
      <c r="BR51" s="4">
        <v>0</v>
      </c>
      <c r="BS51" s="4">
        <v>0</v>
      </c>
      <c r="BT51" s="4">
        <v>199737.97</v>
      </c>
      <c r="BU51" s="4">
        <v>2153287.67</v>
      </c>
      <c r="BV51" s="4">
        <v>199737.97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199737.97</v>
      </c>
      <c r="CC51" s="4">
        <v>0</v>
      </c>
      <c r="CD51" s="4">
        <v>2214567.51</v>
      </c>
      <c r="CE51" s="4">
        <v>0</v>
      </c>
      <c r="CF51" s="4">
        <v>0</v>
      </c>
      <c r="CG51" s="4">
        <v>2214567.51</v>
      </c>
      <c r="CH51" s="4">
        <v>472268.16</v>
      </c>
      <c r="CI51" s="4">
        <v>3773300.52</v>
      </c>
      <c r="CJ51" s="4">
        <v>6739980.84</v>
      </c>
      <c r="CK51" s="4">
        <v>50547.46</v>
      </c>
      <c r="CL51" s="4">
        <v>11036096.98</v>
      </c>
      <c r="CM51" s="4">
        <v>7602729.52</v>
      </c>
      <c r="CN51" s="4">
        <v>1420805.86</v>
      </c>
      <c r="CO51" s="4">
        <v>886577.72</v>
      </c>
      <c r="CP51" s="4">
        <v>9910113.1</v>
      </c>
      <c r="CQ51" s="4">
        <v>-4346601.45</v>
      </c>
      <c r="CR51" s="4">
        <v>1000</v>
      </c>
      <c r="CS51" s="4">
        <v>3957855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-6529.73</v>
      </c>
      <c r="DC51" s="4">
        <v>-6529.73</v>
      </c>
      <c r="DD51" s="4">
        <v>0</v>
      </c>
      <c r="DE51" s="4">
        <v>-394276.18</v>
      </c>
      <c r="DF51" s="4">
        <v>731707.7</v>
      </c>
      <c r="DG51" s="4">
        <v>299673.98</v>
      </c>
      <c r="DH51" s="4">
        <v>-173207.71</v>
      </c>
      <c r="DI51" s="4">
        <v>0</v>
      </c>
      <c r="DJ51" s="4">
        <v>126466.27</v>
      </c>
      <c r="DK51" s="4">
        <v>-1529584.33</v>
      </c>
      <c r="DL51" s="4">
        <v>326204.24</v>
      </c>
      <c r="DM51" s="4">
        <v>0</v>
      </c>
      <c r="DN51" s="4">
        <v>0</v>
      </c>
      <c r="DO51" s="4">
        <v>0</v>
      </c>
      <c r="DP51" s="4">
        <v>0</v>
      </c>
      <c r="DQ51" s="4">
        <v>0</v>
      </c>
      <c r="DR51" s="4">
        <v>326204.24</v>
      </c>
      <c r="DS51" s="4">
        <v>0</v>
      </c>
      <c r="DT51" s="4">
        <v>684983.18</v>
      </c>
      <c r="DU51" s="4">
        <v>0</v>
      </c>
      <c r="DV51" s="4">
        <v>0</v>
      </c>
      <c r="DW51" s="4">
        <v>684983.18</v>
      </c>
      <c r="DX51" s="4">
        <v>622828.85</v>
      </c>
      <c r="DY51" s="4">
        <v>5013380.41</v>
      </c>
      <c r="DZ51" s="4">
        <v>9008908.17</v>
      </c>
      <c r="EA51" s="4">
        <v>22901.5</v>
      </c>
      <c r="EB51" s="4">
        <v>14668018.93</v>
      </c>
      <c r="EC51" s="4">
        <v>9101972.29</v>
      </c>
      <c r="ED51" s="4">
        <v>1495877.26</v>
      </c>
      <c r="EE51" s="4">
        <v>1152432.17</v>
      </c>
      <c r="EF51" s="4">
        <v>11750281.72</v>
      </c>
      <c r="EG51" s="4">
        <v>-3408433.95</v>
      </c>
      <c r="EH51" s="4">
        <v>0</v>
      </c>
      <c r="EI51" s="4">
        <v>517140.56</v>
      </c>
      <c r="EJ51" s="4">
        <v>0</v>
      </c>
      <c r="EK51" s="4">
        <v>0</v>
      </c>
      <c r="EL51" s="4">
        <v>0</v>
      </c>
      <c r="EM51" s="4">
        <v>0</v>
      </c>
      <c r="EN51" s="4">
        <v>0</v>
      </c>
      <c r="EO51" s="4">
        <v>0</v>
      </c>
      <c r="EP51" s="4">
        <v>0</v>
      </c>
      <c r="EQ51" s="4">
        <v>0</v>
      </c>
      <c r="ER51" s="4">
        <v>-10455.11</v>
      </c>
      <c r="ES51" s="4">
        <v>-11195.89</v>
      </c>
      <c r="ET51" s="4">
        <v>0</v>
      </c>
      <c r="EU51" s="4">
        <v>-2901748.5</v>
      </c>
      <c r="EV51" s="4">
        <v>15988.71</v>
      </c>
      <c r="EW51" s="4">
        <v>0</v>
      </c>
      <c r="EX51" s="4">
        <v>-168116.94</v>
      </c>
      <c r="EY51" s="4">
        <v>0</v>
      </c>
      <c r="EZ51" s="4">
        <v>-168116.94</v>
      </c>
      <c r="FA51" s="4">
        <v>-307483.34</v>
      </c>
      <c r="FB51" s="4">
        <v>158087.3</v>
      </c>
      <c r="FC51" s="4">
        <v>0</v>
      </c>
      <c r="FD51" s="4">
        <v>0</v>
      </c>
      <c r="FE51" s="4">
        <v>0</v>
      </c>
      <c r="FF51" s="4">
        <v>0</v>
      </c>
      <c r="FG51" s="4">
        <v>0</v>
      </c>
      <c r="FH51" s="4">
        <v>158087.3</v>
      </c>
      <c r="FI51" s="4">
        <v>0</v>
      </c>
      <c r="FJ51" s="4">
        <v>377499.84</v>
      </c>
      <c r="FK51" s="4">
        <v>0</v>
      </c>
      <c r="FL51" s="4">
        <v>0</v>
      </c>
      <c r="FM51" s="4">
        <v>377499.84</v>
      </c>
      <c r="FN51" s="11">
        <f t="shared" si="0"/>
        <v>0.030855084940908238</v>
      </c>
      <c r="FO51" s="11">
        <f t="shared" si="1"/>
        <v>0</v>
      </c>
    </row>
    <row r="52" spans="1:171" ht="12.75">
      <c r="A52" s="3" t="s">
        <v>111</v>
      </c>
      <c r="B52" s="4">
        <v>3551417.19</v>
      </c>
      <c r="C52" s="4">
        <v>20376004.44</v>
      </c>
      <c r="D52" s="4">
        <v>15848038.8</v>
      </c>
      <c r="E52" s="4">
        <v>260669.5</v>
      </c>
      <c r="F52" s="4">
        <v>40036129.93</v>
      </c>
      <c r="G52" s="4">
        <v>33918043.79</v>
      </c>
      <c r="H52" s="4">
        <v>2394653.35</v>
      </c>
      <c r="I52" s="4">
        <v>1647566.34</v>
      </c>
      <c r="J52" s="4">
        <v>37960263.48</v>
      </c>
      <c r="K52" s="4">
        <v>-6024156.39</v>
      </c>
      <c r="L52" s="4">
        <v>356716.39</v>
      </c>
      <c r="M52" s="4">
        <v>2586994.06</v>
      </c>
      <c r="N52" s="4">
        <v>0</v>
      </c>
      <c r="O52" s="4">
        <v>0</v>
      </c>
      <c r="P52" s="4">
        <v>0</v>
      </c>
      <c r="Q52" s="4">
        <v>0</v>
      </c>
      <c r="R52" s="4">
        <v>-25500</v>
      </c>
      <c r="S52" s="4">
        <v>0</v>
      </c>
      <c r="T52" s="4">
        <v>0</v>
      </c>
      <c r="U52" s="4">
        <v>595171</v>
      </c>
      <c r="V52" s="4">
        <v>-1083765.11</v>
      </c>
      <c r="W52" s="4">
        <v>-432181.73</v>
      </c>
      <c r="X52" s="4">
        <v>0</v>
      </c>
      <c r="Y52" s="4">
        <v>-3594540.05</v>
      </c>
      <c r="Z52" s="4">
        <v>-1518673.6</v>
      </c>
      <c r="AA52" s="4">
        <v>2429848.92</v>
      </c>
      <c r="AB52" s="4">
        <v>-3564300.03</v>
      </c>
      <c r="AC52" s="4">
        <v>0</v>
      </c>
      <c r="AD52" s="4">
        <v>-1134451.11</v>
      </c>
      <c r="AE52" s="4">
        <v>-354684.63</v>
      </c>
      <c r="AF52" s="4">
        <v>9279124.9</v>
      </c>
      <c r="AG52" s="4">
        <v>0</v>
      </c>
      <c r="AH52" s="4">
        <v>713294.15</v>
      </c>
      <c r="AI52" s="4">
        <v>0</v>
      </c>
      <c r="AJ52" s="4">
        <v>0</v>
      </c>
      <c r="AK52" s="4">
        <v>0</v>
      </c>
      <c r="AL52" s="4">
        <v>9992419.05</v>
      </c>
      <c r="AM52" s="4">
        <v>0</v>
      </c>
      <c r="AN52" s="4">
        <v>1543447.98</v>
      </c>
      <c r="AO52" s="4">
        <v>0</v>
      </c>
      <c r="AP52" s="4">
        <v>0</v>
      </c>
      <c r="AQ52" s="4">
        <v>1543447.98</v>
      </c>
      <c r="AR52" s="4">
        <v>3955138.85</v>
      </c>
      <c r="AS52" s="4">
        <v>23794860.76</v>
      </c>
      <c r="AT52" s="4">
        <v>20286251.9</v>
      </c>
      <c r="AU52" s="4">
        <v>419925.17</v>
      </c>
      <c r="AV52" s="4">
        <v>48456176.68</v>
      </c>
      <c r="AW52" s="4">
        <v>37045859.04</v>
      </c>
      <c r="AX52" s="4">
        <v>3089602.01</v>
      </c>
      <c r="AY52" s="4">
        <v>2530887.85</v>
      </c>
      <c r="AZ52" s="4">
        <v>42666348.9</v>
      </c>
      <c r="BA52" s="4">
        <v>-9923288.28</v>
      </c>
      <c r="BB52" s="4">
        <v>412200</v>
      </c>
      <c r="BC52" s="4">
        <v>2328799.55</v>
      </c>
      <c r="BD52" s="4">
        <v>-114672.33</v>
      </c>
      <c r="BE52" s="4">
        <v>0</v>
      </c>
      <c r="BF52" s="4">
        <v>0</v>
      </c>
      <c r="BG52" s="4">
        <v>0</v>
      </c>
      <c r="BH52" s="4">
        <v>-88500</v>
      </c>
      <c r="BI52" s="4">
        <v>0</v>
      </c>
      <c r="BJ52" s="4">
        <v>0</v>
      </c>
      <c r="BK52" s="4">
        <v>68040</v>
      </c>
      <c r="BL52" s="4">
        <v>-747211.77</v>
      </c>
      <c r="BM52" s="4">
        <v>-279433.04</v>
      </c>
      <c r="BN52" s="4">
        <v>0</v>
      </c>
      <c r="BO52" s="4">
        <v>-8064632.83</v>
      </c>
      <c r="BP52" s="4">
        <v>-2274805.05</v>
      </c>
      <c r="BQ52" s="4">
        <v>3145000</v>
      </c>
      <c r="BR52" s="4">
        <v>-2555818.86</v>
      </c>
      <c r="BS52" s="4">
        <v>0</v>
      </c>
      <c r="BT52" s="4">
        <v>589181.14</v>
      </c>
      <c r="BU52" s="4">
        <v>-275885.07</v>
      </c>
      <c r="BV52" s="4">
        <v>9868306.04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9868306.04</v>
      </c>
      <c r="CC52" s="4">
        <v>0</v>
      </c>
      <c r="CD52" s="4">
        <v>1267562.91</v>
      </c>
      <c r="CE52" s="4">
        <v>0</v>
      </c>
      <c r="CF52" s="4">
        <v>0</v>
      </c>
      <c r="CG52" s="4">
        <v>1267562.91</v>
      </c>
      <c r="CH52" s="4">
        <v>4209702.84</v>
      </c>
      <c r="CI52" s="4">
        <v>28644425.19</v>
      </c>
      <c r="CJ52" s="4">
        <v>21353407.93</v>
      </c>
      <c r="CK52" s="4">
        <v>314880.83</v>
      </c>
      <c r="CL52" s="4">
        <v>54522416.79</v>
      </c>
      <c r="CM52" s="4">
        <v>41983052</v>
      </c>
      <c r="CN52" s="4">
        <v>4116676.28</v>
      </c>
      <c r="CO52" s="4">
        <v>2496318.37</v>
      </c>
      <c r="CP52" s="4">
        <v>48596046.65</v>
      </c>
      <c r="CQ52" s="4">
        <v>-26912372.08</v>
      </c>
      <c r="CR52" s="4">
        <v>105000</v>
      </c>
      <c r="CS52" s="4">
        <v>24684809.23</v>
      </c>
      <c r="CT52" s="4">
        <v>-611761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56350</v>
      </c>
      <c r="DB52" s="4">
        <v>-761426.5</v>
      </c>
      <c r="DC52" s="4">
        <v>-388557.64</v>
      </c>
      <c r="DD52" s="4">
        <v>0</v>
      </c>
      <c r="DE52" s="4">
        <v>-3439400.35</v>
      </c>
      <c r="DF52" s="4">
        <v>2486969.79</v>
      </c>
      <c r="DG52" s="4">
        <v>3000000</v>
      </c>
      <c r="DH52" s="4">
        <v>-3002955.15</v>
      </c>
      <c r="DI52" s="4">
        <v>0</v>
      </c>
      <c r="DJ52" s="4">
        <v>-2955.15</v>
      </c>
      <c r="DK52" s="4">
        <v>1975786.82</v>
      </c>
      <c r="DL52" s="4">
        <v>9865350.89</v>
      </c>
      <c r="DM52" s="4">
        <v>0</v>
      </c>
      <c r="DN52" s="4">
        <v>0</v>
      </c>
      <c r="DO52" s="4">
        <v>0</v>
      </c>
      <c r="DP52" s="4">
        <v>0</v>
      </c>
      <c r="DQ52" s="4">
        <v>0</v>
      </c>
      <c r="DR52" s="4">
        <v>9865350.89</v>
      </c>
      <c r="DS52" s="4">
        <v>0</v>
      </c>
      <c r="DT52" s="4">
        <v>3243349.73</v>
      </c>
      <c r="DU52" s="4">
        <v>0</v>
      </c>
      <c r="DV52" s="4">
        <v>0</v>
      </c>
      <c r="DW52" s="4">
        <v>3243349.73</v>
      </c>
      <c r="DX52" s="4">
        <v>4670039.09</v>
      </c>
      <c r="DY52" s="4">
        <v>35964998.58</v>
      </c>
      <c r="DZ52" s="4">
        <v>22970749.28</v>
      </c>
      <c r="EA52" s="4">
        <v>361835.52</v>
      </c>
      <c r="EB52" s="4">
        <v>63967622.47</v>
      </c>
      <c r="EC52" s="4">
        <v>48970059.44</v>
      </c>
      <c r="ED52" s="4">
        <v>3072564.53</v>
      </c>
      <c r="EE52" s="4">
        <v>3156399.72</v>
      </c>
      <c r="EF52" s="4">
        <v>55199023.69</v>
      </c>
      <c r="EG52" s="4">
        <v>-18459920.78</v>
      </c>
      <c r="EH52" s="4">
        <v>556395.66</v>
      </c>
      <c r="EI52" s="4">
        <v>7037312.59</v>
      </c>
      <c r="EJ52" s="4">
        <v>-1537814.76</v>
      </c>
      <c r="EK52" s="4">
        <v>0</v>
      </c>
      <c r="EL52" s="4">
        <v>0</v>
      </c>
      <c r="EM52" s="4">
        <v>0</v>
      </c>
      <c r="EN52" s="4">
        <v>-1026000</v>
      </c>
      <c r="EO52" s="4">
        <v>0</v>
      </c>
      <c r="EP52" s="4">
        <v>0</v>
      </c>
      <c r="EQ52" s="4">
        <v>34009</v>
      </c>
      <c r="ER52" s="4">
        <v>-563600.78</v>
      </c>
      <c r="ES52" s="4">
        <v>-524555.77</v>
      </c>
      <c r="ET52" s="4">
        <v>0</v>
      </c>
      <c r="EU52" s="4">
        <v>-13959619.07</v>
      </c>
      <c r="EV52" s="4">
        <v>-5191020.29</v>
      </c>
      <c r="EW52" s="4">
        <v>5831915</v>
      </c>
      <c r="EX52" s="4">
        <v>-3565345.44</v>
      </c>
      <c r="EY52" s="4">
        <v>0</v>
      </c>
      <c r="EZ52" s="4">
        <v>2266569.56</v>
      </c>
      <c r="FA52" s="4">
        <v>-2876458.34</v>
      </c>
      <c r="FB52" s="4">
        <v>12131920.45</v>
      </c>
      <c r="FC52" s="4">
        <v>0</v>
      </c>
      <c r="FD52" s="4">
        <v>0</v>
      </c>
      <c r="FE52" s="4">
        <v>0</v>
      </c>
      <c r="FF52" s="4">
        <v>0</v>
      </c>
      <c r="FG52" s="4">
        <v>0</v>
      </c>
      <c r="FH52" s="4">
        <v>12131920.45</v>
      </c>
      <c r="FI52" s="4">
        <v>0</v>
      </c>
      <c r="FJ52" s="4">
        <v>366891.39</v>
      </c>
      <c r="FK52" s="4">
        <v>0</v>
      </c>
      <c r="FL52" s="4">
        <v>0</v>
      </c>
      <c r="FM52" s="4">
        <v>366891.39</v>
      </c>
      <c r="FN52" s="11">
        <f t="shared" si="0"/>
        <v>-0.10157527979169867</v>
      </c>
      <c r="FO52" s="11">
        <f t="shared" si="1"/>
        <v>0.18392162481132776</v>
      </c>
    </row>
    <row r="53" spans="1:171" ht="12.75">
      <c r="A53" s="3" t="s">
        <v>113</v>
      </c>
      <c r="B53" s="4">
        <v>872674.23</v>
      </c>
      <c r="C53" s="4">
        <v>20341284.74</v>
      </c>
      <c r="D53" s="4">
        <v>5479131.36</v>
      </c>
      <c r="E53" s="4">
        <v>195637.02</v>
      </c>
      <c r="F53" s="4">
        <v>26888727.35</v>
      </c>
      <c r="G53" s="4">
        <v>22521560.2</v>
      </c>
      <c r="H53" s="4">
        <v>1247520.42</v>
      </c>
      <c r="I53" s="4">
        <v>1178896.1</v>
      </c>
      <c r="J53" s="4">
        <v>24947976.72</v>
      </c>
      <c r="K53" s="4">
        <v>-959687.49</v>
      </c>
      <c r="L53" s="4">
        <v>1848834.9</v>
      </c>
      <c r="M53" s="4">
        <v>135040.84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-735320.75</v>
      </c>
      <c r="W53" s="4">
        <v>-736090.08</v>
      </c>
      <c r="X53" s="4">
        <v>0</v>
      </c>
      <c r="Y53" s="4">
        <v>288867.5</v>
      </c>
      <c r="Z53" s="4">
        <v>2229618.13</v>
      </c>
      <c r="AA53" s="4">
        <v>75000</v>
      </c>
      <c r="AB53" s="4">
        <v>-801485.72</v>
      </c>
      <c r="AC53" s="4">
        <v>0</v>
      </c>
      <c r="AD53" s="4">
        <v>-726485.72</v>
      </c>
      <c r="AE53" s="4">
        <v>1780604.95</v>
      </c>
      <c r="AF53" s="4">
        <v>11957371.75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11957371.75</v>
      </c>
      <c r="AM53" s="4">
        <v>0</v>
      </c>
      <c r="AN53" s="4">
        <v>2351179.81</v>
      </c>
      <c r="AO53" s="4">
        <v>0</v>
      </c>
      <c r="AP53" s="4">
        <v>0</v>
      </c>
      <c r="AQ53" s="4">
        <v>2351179.81</v>
      </c>
      <c r="AR53" s="4">
        <v>950172.37</v>
      </c>
      <c r="AS53" s="4">
        <v>25383942.72</v>
      </c>
      <c r="AT53" s="4">
        <v>3998474.16</v>
      </c>
      <c r="AU53" s="4">
        <v>318990.44</v>
      </c>
      <c r="AV53" s="4">
        <v>30651579.69</v>
      </c>
      <c r="AW53" s="4">
        <v>26041353.27</v>
      </c>
      <c r="AX53" s="4">
        <v>1614288.13</v>
      </c>
      <c r="AY53" s="4">
        <v>1932075.69</v>
      </c>
      <c r="AZ53" s="4">
        <v>29587717.09</v>
      </c>
      <c r="BA53" s="4">
        <v>-3062755.79</v>
      </c>
      <c r="BB53" s="4">
        <v>291000</v>
      </c>
      <c r="BC53" s="4">
        <v>1205799.62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-679669.74</v>
      </c>
      <c r="BM53" s="4">
        <v>-679377.66</v>
      </c>
      <c r="BN53" s="4">
        <v>0</v>
      </c>
      <c r="BO53" s="4">
        <v>-2245625.91</v>
      </c>
      <c r="BP53" s="4">
        <v>-1181763.31</v>
      </c>
      <c r="BQ53" s="4">
        <v>115000</v>
      </c>
      <c r="BR53" s="4">
        <v>-815677.61</v>
      </c>
      <c r="BS53" s="4">
        <v>0</v>
      </c>
      <c r="BT53" s="4">
        <v>-700677.61</v>
      </c>
      <c r="BU53" s="4">
        <v>-1795701.23</v>
      </c>
      <c r="BV53" s="4">
        <v>11256694.14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11256694.14</v>
      </c>
      <c r="CC53" s="4">
        <v>0</v>
      </c>
      <c r="CD53" s="4">
        <v>555478.58</v>
      </c>
      <c r="CE53" s="4">
        <v>0</v>
      </c>
      <c r="CF53" s="4">
        <v>0</v>
      </c>
      <c r="CG53" s="4">
        <v>555478.58</v>
      </c>
      <c r="CH53" s="4">
        <v>1092433.6</v>
      </c>
      <c r="CI53" s="4">
        <v>33382762.91</v>
      </c>
      <c r="CJ53" s="4">
        <v>4008697.39</v>
      </c>
      <c r="CK53" s="4">
        <v>486566.58</v>
      </c>
      <c r="CL53" s="4">
        <v>38970460.48</v>
      </c>
      <c r="CM53" s="4">
        <v>28341548.4</v>
      </c>
      <c r="CN53" s="4">
        <v>2232907.01</v>
      </c>
      <c r="CO53" s="4">
        <v>3028516.92</v>
      </c>
      <c r="CP53" s="4">
        <v>33602972.33</v>
      </c>
      <c r="CQ53" s="4">
        <v>-3663446.5</v>
      </c>
      <c r="CR53" s="4">
        <v>770000</v>
      </c>
      <c r="CS53" s="4">
        <v>1052533.8</v>
      </c>
      <c r="CT53" s="4">
        <v>0</v>
      </c>
      <c r="CU53" s="4">
        <v>0</v>
      </c>
      <c r="CV53" s="4">
        <v>0</v>
      </c>
      <c r="CW53" s="4">
        <v>107800</v>
      </c>
      <c r="CX53" s="4">
        <v>0</v>
      </c>
      <c r="CY53" s="4">
        <v>0</v>
      </c>
      <c r="CZ53" s="4">
        <v>0</v>
      </c>
      <c r="DA53" s="4">
        <v>0</v>
      </c>
      <c r="DB53" s="4">
        <v>-411367</v>
      </c>
      <c r="DC53" s="4">
        <v>-494759.56</v>
      </c>
      <c r="DD53" s="4">
        <v>0</v>
      </c>
      <c r="DE53" s="4">
        <v>-2144479.7</v>
      </c>
      <c r="DF53" s="4">
        <v>3223008.45</v>
      </c>
      <c r="DG53" s="4">
        <v>202000</v>
      </c>
      <c r="DH53" s="4">
        <v>-401935.34</v>
      </c>
      <c r="DI53" s="4">
        <v>0</v>
      </c>
      <c r="DJ53" s="4">
        <v>-199935.34</v>
      </c>
      <c r="DK53" s="4">
        <v>2886548.7</v>
      </c>
      <c r="DL53" s="4">
        <v>11056758.8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11056758.8</v>
      </c>
      <c r="DS53" s="4">
        <v>0</v>
      </c>
      <c r="DT53" s="4">
        <v>3442027.28</v>
      </c>
      <c r="DU53" s="4">
        <v>0</v>
      </c>
      <c r="DV53" s="4">
        <v>0</v>
      </c>
      <c r="DW53" s="4">
        <v>3442027.28</v>
      </c>
      <c r="DX53" s="5">
        <v>2266882.63</v>
      </c>
      <c r="DY53" s="5">
        <v>45500345.65</v>
      </c>
      <c r="DZ53" s="5">
        <v>4205040.78</v>
      </c>
      <c r="EA53" s="5">
        <v>1121591.87</v>
      </c>
      <c r="EB53" s="5">
        <v>53093860.93</v>
      </c>
      <c r="EC53" s="5">
        <v>43646477.61</v>
      </c>
      <c r="ED53" s="5">
        <v>2507078.21</v>
      </c>
      <c r="EE53" s="5">
        <v>4202230.26</v>
      </c>
      <c r="EF53" s="5">
        <v>50355786.08</v>
      </c>
      <c r="EG53" s="5">
        <v>-6612519.35</v>
      </c>
      <c r="EH53" s="5">
        <v>330000</v>
      </c>
      <c r="EI53" s="5">
        <v>4408147.42</v>
      </c>
      <c r="EJ53" s="5">
        <v>0</v>
      </c>
      <c r="EK53" s="5">
        <v>0</v>
      </c>
      <c r="EL53" s="5">
        <v>0</v>
      </c>
      <c r="EM53" s="5">
        <v>0</v>
      </c>
      <c r="EN53" s="5">
        <v>0</v>
      </c>
      <c r="EO53" s="5">
        <v>0</v>
      </c>
      <c r="EP53" s="5">
        <v>0</v>
      </c>
      <c r="EQ53" s="5">
        <v>0</v>
      </c>
      <c r="ER53" s="5">
        <v>-294828.43</v>
      </c>
      <c r="ES53" s="5">
        <v>-537995.63</v>
      </c>
      <c r="ET53" s="5">
        <v>0</v>
      </c>
      <c r="EU53" s="5">
        <v>-2169200.36</v>
      </c>
      <c r="EV53" s="5">
        <v>568874.49</v>
      </c>
      <c r="EW53" s="5">
        <v>3218894.01</v>
      </c>
      <c r="EX53" s="5">
        <v>-1215702.84</v>
      </c>
      <c r="EY53" s="5">
        <v>0</v>
      </c>
      <c r="EZ53" s="5">
        <v>2003191.17</v>
      </c>
      <c r="FA53" s="5">
        <v>974276.24</v>
      </c>
      <c r="FB53" s="5">
        <v>13059949.97</v>
      </c>
      <c r="FC53" s="5">
        <v>0</v>
      </c>
      <c r="FD53" s="5">
        <v>0</v>
      </c>
      <c r="FE53" s="5">
        <v>0</v>
      </c>
      <c r="FF53" s="5">
        <v>0</v>
      </c>
      <c r="FG53" s="5">
        <v>0</v>
      </c>
      <c r="FH53" s="5">
        <v>13059949.97</v>
      </c>
      <c r="FI53" s="5">
        <v>0</v>
      </c>
      <c r="FJ53" s="5">
        <v>4416303.52</v>
      </c>
      <c r="FK53" s="5">
        <v>0</v>
      </c>
      <c r="FL53" s="5">
        <v>0</v>
      </c>
      <c r="FM53" s="5">
        <v>4416303.52</v>
      </c>
      <c r="FN53" s="11">
        <f t="shared" si="0"/>
        <v>0.09115437595282072</v>
      </c>
      <c r="FO53" s="11">
        <f t="shared" si="1"/>
        <v>0.16279935756406858</v>
      </c>
    </row>
    <row r="54" spans="1:171" ht="12.75">
      <c r="A54" s="3" t="s">
        <v>112</v>
      </c>
      <c r="B54" s="4">
        <v>13376236.21</v>
      </c>
      <c r="C54" s="4">
        <v>54263272.39</v>
      </c>
      <c r="D54" s="4">
        <v>25462314.7</v>
      </c>
      <c r="E54" s="4">
        <v>310058.14</v>
      </c>
      <c r="F54" s="4">
        <v>93411881.44</v>
      </c>
      <c r="G54" s="4">
        <v>74398900.53</v>
      </c>
      <c r="H54" s="4">
        <v>9012804.78</v>
      </c>
      <c r="I54" s="4">
        <v>4304865.52</v>
      </c>
      <c r="J54" s="4">
        <v>87716570.83</v>
      </c>
      <c r="K54" s="4">
        <v>-6402566.86</v>
      </c>
      <c r="L54" s="4">
        <v>3870280.94</v>
      </c>
      <c r="M54" s="4">
        <v>2067215</v>
      </c>
      <c r="N54" s="4">
        <v>0</v>
      </c>
      <c r="O54" s="4">
        <v>0</v>
      </c>
      <c r="P54" s="4">
        <v>-2590000</v>
      </c>
      <c r="Q54" s="4">
        <v>5414037</v>
      </c>
      <c r="R54" s="4">
        <v>0</v>
      </c>
      <c r="S54" s="4">
        <v>0</v>
      </c>
      <c r="T54" s="4">
        <v>0</v>
      </c>
      <c r="U54" s="4">
        <v>0</v>
      </c>
      <c r="V54" s="4">
        <v>-5977580.78</v>
      </c>
      <c r="W54" s="4">
        <v>-1454622.77</v>
      </c>
      <c r="X54" s="4">
        <v>0</v>
      </c>
      <c r="Y54" s="4">
        <v>-3618614.7</v>
      </c>
      <c r="Z54" s="4">
        <v>2076695.91</v>
      </c>
      <c r="AA54" s="4">
        <v>37415999.9</v>
      </c>
      <c r="AB54" s="4">
        <v>-38365608.89</v>
      </c>
      <c r="AC54" s="4">
        <v>0</v>
      </c>
      <c r="AD54" s="4">
        <v>-949608.99</v>
      </c>
      <c r="AE54" s="4">
        <v>3749243.58</v>
      </c>
      <c r="AF54" s="4">
        <v>37387910.64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37387910.64</v>
      </c>
      <c r="AM54" s="4">
        <v>0</v>
      </c>
      <c r="AN54" s="4">
        <v>7528738.33</v>
      </c>
      <c r="AO54" s="4">
        <v>0</v>
      </c>
      <c r="AP54" s="4">
        <v>0</v>
      </c>
      <c r="AQ54" s="4">
        <v>7528738.33</v>
      </c>
      <c r="AR54" s="4">
        <v>9121770.56</v>
      </c>
      <c r="AS54" s="4">
        <v>62731220.18</v>
      </c>
      <c r="AT54" s="4">
        <v>35485329.84</v>
      </c>
      <c r="AU54" s="4">
        <v>399621.52</v>
      </c>
      <c r="AV54" s="4">
        <v>107737942.1</v>
      </c>
      <c r="AW54" s="4">
        <v>84307299.63</v>
      </c>
      <c r="AX54" s="4">
        <v>11248775.09</v>
      </c>
      <c r="AY54" s="4">
        <v>6289043.35</v>
      </c>
      <c r="AZ54" s="4">
        <v>101845118.07</v>
      </c>
      <c r="BA54" s="4">
        <v>-7228048.51</v>
      </c>
      <c r="BB54" s="4">
        <v>1629682.2</v>
      </c>
      <c r="BC54" s="4">
        <v>890152.2</v>
      </c>
      <c r="BD54" s="4">
        <v>0</v>
      </c>
      <c r="BE54" s="4">
        <v>0</v>
      </c>
      <c r="BF54" s="4">
        <v>-120000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-711655.71</v>
      </c>
      <c r="BM54" s="4">
        <v>-941440.11</v>
      </c>
      <c r="BN54" s="4">
        <v>0</v>
      </c>
      <c r="BO54" s="4">
        <v>-5539869.82</v>
      </c>
      <c r="BP54" s="4">
        <v>352954.21</v>
      </c>
      <c r="BQ54" s="4">
        <v>0</v>
      </c>
      <c r="BR54" s="4">
        <v>-1440738.01</v>
      </c>
      <c r="BS54" s="4">
        <v>0</v>
      </c>
      <c r="BT54" s="4">
        <v>-1440738.01</v>
      </c>
      <c r="BU54" s="4">
        <v>-1634565.94</v>
      </c>
      <c r="BV54" s="4">
        <v>35909776.88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35909776.88</v>
      </c>
      <c r="CC54" s="4">
        <v>0</v>
      </c>
      <c r="CD54" s="4">
        <v>5894172.39</v>
      </c>
      <c r="CE54" s="4">
        <v>0</v>
      </c>
      <c r="CF54" s="4">
        <v>0</v>
      </c>
      <c r="CG54" s="4">
        <v>5894172.39</v>
      </c>
      <c r="CH54" s="4">
        <v>8956973.28</v>
      </c>
      <c r="CI54" s="4">
        <v>73550121.06</v>
      </c>
      <c r="CJ54" s="4">
        <v>38838405.47</v>
      </c>
      <c r="CK54" s="4">
        <v>945953.51</v>
      </c>
      <c r="CL54" s="4">
        <v>122291453.32</v>
      </c>
      <c r="CM54" s="4">
        <v>91257082.13</v>
      </c>
      <c r="CN54" s="4">
        <v>13249437.46</v>
      </c>
      <c r="CO54" s="4">
        <v>6909331.88</v>
      </c>
      <c r="CP54" s="4">
        <v>111415851.47</v>
      </c>
      <c r="CQ54" s="4">
        <v>-9048481.33</v>
      </c>
      <c r="CR54" s="4">
        <v>0</v>
      </c>
      <c r="CS54" s="4">
        <v>1353000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-1867806.91</v>
      </c>
      <c r="DC54" s="4">
        <v>-1169282.98</v>
      </c>
      <c r="DD54" s="4">
        <v>0</v>
      </c>
      <c r="DE54" s="4">
        <v>-9563288.24</v>
      </c>
      <c r="DF54" s="4">
        <v>1312313.61</v>
      </c>
      <c r="DG54" s="4">
        <v>0</v>
      </c>
      <c r="DH54" s="4">
        <v>-2910934.33</v>
      </c>
      <c r="DI54" s="4">
        <v>0</v>
      </c>
      <c r="DJ54" s="4">
        <v>-2910934.33</v>
      </c>
      <c r="DK54" s="4">
        <v>486152.09</v>
      </c>
      <c r="DL54" s="4">
        <v>33027514.73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4">
        <v>33027514.73</v>
      </c>
      <c r="DS54" s="4">
        <v>0</v>
      </c>
      <c r="DT54" s="4">
        <v>6380324.48</v>
      </c>
      <c r="DU54" s="4">
        <v>0</v>
      </c>
      <c r="DV54" s="4">
        <v>0</v>
      </c>
      <c r="DW54" s="4">
        <v>6380324.48</v>
      </c>
      <c r="DX54" s="4">
        <v>9214501.41</v>
      </c>
      <c r="DY54" s="4">
        <v>91123890.13</v>
      </c>
      <c r="DZ54" s="4">
        <v>41102758.18</v>
      </c>
      <c r="EA54" s="4">
        <v>688429.67</v>
      </c>
      <c r="EB54" s="4">
        <v>142129579.39</v>
      </c>
      <c r="EC54" s="4">
        <v>99683806.16</v>
      </c>
      <c r="ED54" s="4">
        <v>13160592.85</v>
      </c>
      <c r="EE54" s="4">
        <v>29882871.5</v>
      </c>
      <c r="EF54" s="4">
        <v>142727270.51</v>
      </c>
      <c r="EG54" s="4">
        <v>-16685296.71</v>
      </c>
      <c r="EH54" s="4">
        <v>2639461.56</v>
      </c>
      <c r="EI54" s="4">
        <v>4482956.15</v>
      </c>
      <c r="EJ54" s="4">
        <v>0</v>
      </c>
      <c r="EK54" s="4">
        <v>0</v>
      </c>
      <c r="EL54" s="4">
        <v>-6673000</v>
      </c>
      <c r="EM54" s="4">
        <v>5957704.2</v>
      </c>
      <c r="EN54" s="4">
        <v>0</v>
      </c>
      <c r="EO54" s="4">
        <v>0</v>
      </c>
      <c r="EP54" s="4">
        <v>0</v>
      </c>
      <c r="EQ54" s="4">
        <v>0</v>
      </c>
      <c r="ER54" s="4">
        <v>2505712.28</v>
      </c>
      <c r="ES54" s="4">
        <v>-1896519.59</v>
      </c>
      <c r="ET54" s="4">
        <v>0</v>
      </c>
      <c r="EU54" s="4">
        <v>-7772462.52</v>
      </c>
      <c r="EV54" s="4">
        <v>-8370153.64</v>
      </c>
      <c r="EW54" s="4">
        <v>0</v>
      </c>
      <c r="EX54" s="4">
        <v>-3001107.25</v>
      </c>
      <c r="EY54" s="4">
        <v>0</v>
      </c>
      <c r="EZ54" s="4">
        <v>-3001107.25</v>
      </c>
      <c r="FA54" s="4">
        <v>7205331.31</v>
      </c>
      <c r="FB54" s="4">
        <v>30014616.35</v>
      </c>
      <c r="FC54" s="4">
        <v>0</v>
      </c>
      <c r="FD54" s="4">
        <v>0</v>
      </c>
      <c r="FE54" s="4">
        <v>0</v>
      </c>
      <c r="FF54" s="4">
        <v>0</v>
      </c>
      <c r="FG54" s="4">
        <v>21567758.38</v>
      </c>
      <c r="FH54" s="4">
        <v>51582374.73</v>
      </c>
      <c r="FI54" s="4">
        <v>0</v>
      </c>
      <c r="FJ54" s="4">
        <v>13585655.79</v>
      </c>
      <c r="FK54" s="4">
        <v>0</v>
      </c>
      <c r="FL54" s="4">
        <v>0</v>
      </c>
      <c r="FM54" s="4">
        <v>13585655.79</v>
      </c>
      <c r="FN54" s="11">
        <f t="shared" si="0"/>
        <v>-0.03256317178917671</v>
      </c>
      <c r="FO54" s="11">
        <f t="shared" si="1"/>
        <v>0.26733857303368186</v>
      </c>
    </row>
    <row r="55" spans="1:171" ht="12.75">
      <c r="A55" s="3" t="s">
        <v>114</v>
      </c>
      <c r="B55" s="4">
        <v>1529069.08</v>
      </c>
      <c r="C55" s="4">
        <v>9331447.26</v>
      </c>
      <c r="D55" s="4">
        <v>8935313.34</v>
      </c>
      <c r="E55" s="4">
        <v>52789.83</v>
      </c>
      <c r="F55" s="4">
        <v>19848619.51</v>
      </c>
      <c r="G55" s="4">
        <v>17382300.18</v>
      </c>
      <c r="H55" s="4">
        <v>844926.22</v>
      </c>
      <c r="I55" s="4">
        <v>1115378.49</v>
      </c>
      <c r="J55" s="4">
        <v>19342604.89</v>
      </c>
      <c r="K55" s="4">
        <v>-5422939.94</v>
      </c>
      <c r="L55" s="4">
        <v>0</v>
      </c>
      <c r="M55" s="4">
        <v>3668466.75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-175989.93</v>
      </c>
      <c r="W55" s="4">
        <v>-177281.81</v>
      </c>
      <c r="X55" s="4">
        <v>0</v>
      </c>
      <c r="Y55" s="4">
        <v>-1930463.12</v>
      </c>
      <c r="Z55" s="4">
        <v>-1424448.5</v>
      </c>
      <c r="AA55" s="4">
        <v>3498088.6</v>
      </c>
      <c r="AB55" s="4">
        <v>-686319.2</v>
      </c>
      <c r="AC55" s="4">
        <v>-340342.42</v>
      </c>
      <c r="AD55" s="4">
        <v>2471426.98</v>
      </c>
      <c r="AE55" s="4">
        <v>2292780.79</v>
      </c>
      <c r="AF55" s="4">
        <v>5569698.59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5569698.59</v>
      </c>
      <c r="AM55" s="4">
        <v>151058.6</v>
      </c>
      <c r="AN55" s="4">
        <v>2493584.32</v>
      </c>
      <c r="AO55" s="4">
        <v>0</v>
      </c>
      <c r="AP55" s="4">
        <v>0</v>
      </c>
      <c r="AQ55" s="4">
        <v>2493584.32</v>
      </c>
      <c r="AR55" s="4">
        <v>1327353.52</v>
      </c>
      <c r="AS55" s="4">
        <v>11593420.84</v>
      </c>
      <c r="AT55" s="4">
        <v>13093080.11</v>
      </c>
      <c r="AU55" s="4">
        <v>494842.59</v>
      </c>
      <c r="AV55" s="4">
        <v>26508697.06</v>
      </c>
      <c r="AW55" s="4">
        <v>21291253.73</v>
      </c>
      <c r="AX55" s="4">
        <v>1413880.49</v>
      </c>
      <c r="AY55" s="4">
        <v>1302281.87</v>
      </c>
      <c r="AZ55" s="4">
        <v>24007416.09</v>
      </c>
      <c r="BA55" s="4">
        <v>-2619172.93</v>
      </c>
      <c r="BB55" s="4">
        <v>251041</v>
      </c>
      <c r="BC55" s="4">
        <v>397000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-173774.93</v>
      </c>
      <c r="BM55" s="4">
        <v>-177046.08</v>
      </c>
      <c r="BN55" s="4">
        <v>0</v>
      </c>
      <c r="BO55" s="4">
        <v>-2144906.86</v>
      </c>
      <c r="BP55" s="4">
        <v>356374.11</v>
      </c>
      <c r="BQ55" s="4">
        <v>0</v>
      </c>
      <c r="BR55" s="4">
        <v>-1124468.36</v>
      </c>
      <c r="BS55" s="4">
        <v>-102363.62</v>
      </c>
      <c r="BT55" s="4">
        <v>-1226831.98</v>
      </c>
      <c r="BU55" s="4">
        <v>-694467.66</v>
      </c>
      <c r="BV55" s="4">
        <v>4342866.61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4342866.61</v>
      </c>
      <c r="CC55" s="4">
        <v>237377.8</v>
      </c>
      <c r="CD55" s="4">
        <v>1799116.66</v>
      </c>
      <c r="CE55" s="4">
        <v>0</v>
      </c>
      <c r="CF55" s="4">
        <v>0</v>
      </c>
      <c r="CG55" s="4">
        <v>1799116.66</v>
      </c>
      <c r="CH55" s="4">
        <v>1449504.07</v>
      </c>
      <c r="CI55" s="4">
        <v>14389788.62</v>
      </c>
      <c r="CJ55" s="4">
        <v>15063521.97</v>
      </c>
      <c r="CK55" s="4">
        <v>128756</v>
      </c>
      <c r="CL55" s="4">
        <v>31031570.66</v>
      </c>
      <c r="CM55" s="4">
        <v>25258296.06</v>
      </c>
      <c r="CN55" s="4">
        <v>1800179.16</v>
      </c>
      <c r="CO55" s="4">
        <v>2115361.31</v>
      </c>
      <c r="CP55" s="4">
        <v>29173836.53</v>
      </c>
      <c r="CQ55" s="4">
        <v>-3240964.27</v>
      </c>
      <c r="CR55" s="4">
        <v>739205</v>
      </c>
      <c r="CS55" s="4">
        <v>0</v>
      </c>
      <c r="CT55" s="4">
        <v>-21000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-150101.83</v>
      </c>
      <c r="DC55" s="4">
        <v>-154486.48</v>
      </c>
      <c r="DD55" s="4">
        <v>0</v>
      </c>
      <c r="DE55" s="4">
        <v>-2672861.1</v>
      </c>
      <c r="DF55" s="4">
        <v>-815126.97</v>
      </c>
      <c r="DG55" s="4">
        <v>0</v>
      </c>
      <c r="DH55" s="4">
        <v>-1270538.18</v>
      </c>
      <c r="DI55" s="4">
        <v>0</v>
      </c>
      <c r="DJ55" s="4">
        <v>-1270538.18</v>
      </c>
      <c r="DK55" s="4">
        <v>-1459196.77</v>
      </c>
      <c r="DL55" s="4">
        <v>3072328.43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3072328.43</v>
      </c>
      <c r="DS55" s="4">
        <v>0</v>
      </c>
      <c r="DT55" s="4">
        <v>339919.89</v>
      </c>
      <c r="DU55" s="4">
        <v>0</v>
      </c>
      <c r="DV55" s="4">
        <v>0</v>
      </c>
      <c r="DW55" s="4">
        <v>339919.89</v>
      </c>
      <c r="DX55" s="5">
        <v>6289573.46</v>
      </c>
      <c r="DY55" s="5">
        <v>18385156.89</v>
      </c>
      <c r="DZ55" s="5">
        <v>10705918.84</v>
      </c>
      <c r="EA55" s="5">
        <v>154854.64</v>
      </c>
      <c r="EB55" s="5">
        <v>35535503.83</v>
      </c>
      <c r="EC55" s="5">
        <v>28774997.72</v>
      </c>
      <c r="ED55" s="5">
        <v>2061284.34</v>
      </c>
      <c r="EE55" s="5">
        <v>2364161.73</v>
      </c>
      <c r="EF55" s="5">
        <v>33200443.79</v>
      </c>
      <c r="EG55" s="5">
        <v>-4265337.99</v>
      </c>
      <c r="EH55" s="5">
        <v>0</v>
      </c>
      <c r="EI55" s="5">
        <v>2481857.74</v>
      </c>
      <c r="EJ55" s="5">
        <v>0</v>
      </c>
      <c r="EK55" s="5">
        <v>0</v>
      </c>
      <c r="EL55" s="5">
        <v>0</v>
      </c>
      <c r="EM55" s="5">
        <v>0</v>
      </c>
      <c r="EN55" s="5">
        <v>0</v>
      </c>
      <c r="EO55" s="5">
        <v>0</v>
      </c>
      <c r="EP55" s="5">
        <v>0</v>
      </c>
      <c r="EQ55" s="5">
        <v>0</v>
      </c>
      <c r="ER55" s="5">
        <v>-140784.4</v>
      </c>
      <c r="ES55" s="5">
        <v>-144820.57</v>
      </c>
      <c r="ET55" s="5">
        <v>0</v>
      </c>
      <c r="EU55" s="5">
        <v>-1924264.65</v>
      </c>
      <c r="EV55" s="5">
        <v>410795.39</v>
      </c>
      <c r="EW55" s="5">
        <v>0</v>
      </c>
      <c r="EX55" s="5">
        <v>-1180287.17</v>
      </c>
      <c r="EY55" s="5">
        <v>900346.04</v>
      </c>
      <c r="EZ55" s="5">
        <v>-279941.13</v>
      </c>
      <c r="FA55" s="5">
        <v>-166678.03</v>
      </c>
      <c r="FB55" s="5">
        <v>2792387.3</v>
      </c>
      <c r="FC55" s="5">
        <v>0</v>
      </c>
      <c r="FD55" s="5">
        <v>0</v>
      </c>
      <c r="FE55" s="5">
        <v>0</v>
      </c>
      <c r="FF55" s="5">
        <v>0</v>
      </c>
      <c r="FG55" s="5">
        <v>0</v>
      </c>
      <c r="FH55" s="5">
        <v>2792387.3</v>
      </c>
      <c r="FI55" s="5">
        <v>0</v>
      </c>
      <c r="FJ55" s="5">
        <v>173241.86</v>
      </c>
      <c r="FK55" s="5">
        <v>0</v>
      </c>
      <c r="FL55" s="5">
        <v>0</v>
      </c>
      <c r="FM55" s="5">
        <v>173241.86</v>
      </c>
      <c r="FN55" s="11">
        <f t="shared" si="0"/>
        <v>-0.04143478525150266</v>
      </c>
      <c r="FO55" s="11">
        <f t="shared" si="1"/>
        <v>0.07370503180508867</v>
      </c>
    </row>
    <row r="56" spans="1:171" ht="12.75">
      <c r="A56" s="3" t="s">
        <v>115</v>
      </c>
      <c r="B56" s="4">
        <v>1232133.75</v>
      </c>
      <c r="C56" s="4">
        <v>3653879.46</v>
      </c>
      <c r="D56" s="4">
        <v>3831461.64</v>
      </c>
      <c r="E56" s="4">
        <v>92366.47</v>
      </c>
      <c r="F56" s="4">
        <v>8809841.32</v>
      </c>
      <c r="G56" s="4">
        <v>7530171.18</v>
      </c>
      <c r="H56" s="4">
        <v>685758.17</v>
      </c>
      <c r="I56" s="4">
        <v>481131.75</v>
      </c>
      <c r="J56" s="4">
        <v>8697061.1</v>
      </c>
      <c r="K56" s="4">
        <v>-687080.58</v>
      </c>
      <c r="L56" s="4">
        <v>1238235.77</v>
      </c>
      <c r="M56" s="4">
        <v>682631.63</v>
      </c>
      <c r="N56" s="4">
        <v>0</v>
      </c>
      <c r="O56" s="4">
        <v>0</v>
      </c>
      <c r="P56" s="4">
        <v>0</v>
      </c>
      <c r="Q56" s="4">
        <v>0</v>
      </c>
      <c r="R56" s="4">
        <v>-1000</v>
      </c>
      <c r="S56" s="4">
        <v>0</v>
      </c>
      <c r="T56" s="4">
        <v>0</v>
      </c>
      <c r="U56" s="4">
        <v>0</v>
      </c>
      <c r="V56" s="4">
        <v>-84759.99</v>
      </c>
      <c r="W56" s="4">
        <v>-94892.3</v>
      </c>
      <c r="X56" s="4">
        <v>0</v>
      </c>
      <c r="Y56" s="4">
        <v>1148026.83</v>
      </c>
      <c r="Z56" s="4">
        <v>1260807.05</v>
      </c>
      <c r="AA56" s="4">
        <v>0</v>
      </c>
      <c r="AB56" s="4">
        <v>-507123.5</v>
      </c>
      <c r="AC56" s="4">
        <v>0</v>
      </c>
      <c r="AD56" s="4">
        <v>-507123.5</v>
      </c>
      <c r="AE56" s="4">
        <v>609231.5</v>
      </c>
      <c r="AF56" s="4">
        <v>1130649.47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1130649.47</v>
      </c>
      <c r="AM56" s="4">
        <v>0</v>
      </c>
      <c r="AN56" s="4">
        <v>40323.16</v>
      </c>
      <c r="AO56" s="4">
        <v>1027000</v>
      </c>
      <c r="AP56" s="4">
        <v>0</v>
      </c>
      <c r="AQ56" s="4">
        <v>1067323.16</v>
      </c>
      <c r="AR56" s="4">
        <v>4721430.55</v>
      </c>
      <c r="AS56" s="4">
        <v>4513149.71</v>
      </c>
      <c r="AT56" s="4">
        <v>4867149.08</v>
      </c>
      <c r="AU56" s="4">
        <v>239840.79</v>
      </c>
      <c r="AV56" s="4">
        <v>14341570.13</v>
      </c>
      <c r="AW56" s="4">
        <v>7592690.45</v>
      </c>
      <c r="AX56" s="4">
        <v>926206.17</v>
      </c>
      <c r="AY56" s="4">
        <v>447603.42</v>
      </c>
      <c r="AZ56" s="4">
        <v>8966500.04</v>
      </c>
      <c r="BA56" s="4">
        <v>-386971.18</v>
      </c>
      <c r="BB56" s="4">
        <v>3636</v>
      </c>
      <c r="BC56" s="4">
        <v>426626.27</v>
      </c>
      <c r="BD56" s="4">
        <v>-187500</v>
      </c>
      <c r="BE56" s="4">
        <v>0</v>
      </c>
      <c r="BF56" s="4">
        <v>0</v>
      </c>
      <c r="BG56" s="4">
        <v>0</v>
      </c>
      <c r="BH56" s="4">
        <v>-136500</v>
      </c>
      <c r="BI56" s="4">
        <v>0</v>
      </c>
      <c r="BJ56" s="4">
        <v>0</v>
      </c>
      <c r="BK56" s="4">
        <v>0</v>
      </c>
      <c r="BL56" s="4">
        <v>13534.88</v>
      </c>
      <c r="BM56" s="4">
        <v>-29195.77</v>
      </c>
      <c r="BN56" s="4">
        <v>0</v>
      </c>
      <c r="BO56" s="4">
        <v>-267174.03</v>
      </c>
      <c r="BP56" s="4">
        <v>5107896.06</v>
      </c>
      <c r="BQ56" s="4">
        <v>0</v>
      </c>
      <c r="BR56" s="4">
        <v>-491906.65</v>
      </c>
      <c r="BS56" s="4">
        <v>0</v>
      </c>
      <c r="BT56" s="4">
        <v>-491906.65</v>
      </c>
      <c r="BU56" s="4">
        <v>4458381.36</v>
      </c>
      <c r="BV56" s="4">
        <v>642696.61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642696.61</v>
      </c>
      <c r="CC56" s="4">
        <v>0</v>
      </c>
      <c r="CD56" s="4">
        <v>59117.52</v>
      </c>
      <c r="CE56" s="4">
        <v>5466587</v>
      </c>
      <c r="CF56" s="4">
        <v>0</v>
      </c>
      <c r="CG56" s="4">
        <v>5525704.52</v>
      </c>
      <c r="CH56" s="4">
        <v>1592159.73</v>
      </c>
      <c r="CI56" s="4">
        <v>5540439.21</v>
      </c>
      <c r="CJ56" s="4">
        <v>4495410.09</v>
      </c>
      <c r="CK56" s="4">
        <v>678899.51</v>
      </c>
      <c r="CL56" s="4">
        <v>12306908.54</v>
      </c>
      <c r="CM56" s="4">
        <v>8534449.11</v>
      </c>
      <c r="CN56" s="4">
        <v>876151.85</v>
      </c>
      <c r="CO56" s="4">
        <v>900959.46</v>
      </c>
      <c r="CP56" s="4">
        <v>10311560.42</v>
      </c>
      <c r="CQ56" s="4">
        <v>-105000</v>
      </c>
      <c r="CR56" s="4">
        <v>50000</v>
      </c>
      <c r="CS56" s="4">
        <v>47200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146877.8</v>
      </c>
      <c r="DC56" s="4">
        <v>-15941.99</v>
      </c>
      <c r="DD56" s="4">
        <v>0</v>
      </c>
      <c r="DE56" s="4">
        <v>139077.8</v>
      </c>
      <c r="DF56" s="4">
        <v>2134425.92</v>
      </c>
      <c r="DG56" s="4">
        <v>0</v>
      </c>
      <c r="DH56" s="4">
        <v>-391630.62</v>
      </c>
      <c r="DI56" s="4">
        <v>0</v>
      </c>
      <c r="DJ56" s="4">
        <v>-391630.62</v>
      </c>
      <c r="DK56" s="4">
        <v>1549306.29</v>
      </c>
      <c r="DL56" s="4">
        <v>251738.15</v>
      </c>
      <c r="DM56" s="4">
        <v>0</v>
      </c>
      <c r="DN56" s="4">
        <v>0</v>
      </c>
      <c r="DO56" s="4">
        <v>0</v>
      </c>
      <c r="DP56" s="4">
        <v>0</v>
      </c>
      <c r="DQ56" s="4">
        <v>0</v>
      </c>
      <c r="DR56" s="4">
        <v>251738.15</v>
      </c>
      <c r="DS56" s="4">
        <v>0</v>
      </c>
      <c r="DT56" s="4">
        <v>7074621.81</v>
      </c>
      <c r="DU56" s="4">
        <v>389</v>
      </c>
      <c r="DV56" s="4">
        <v>0</v>
      </c>
      <c r="DW56" s="4">
        <v>7075010.81</v>
      </c>
      <c r="DX56" s="4">
        <v>1718822.82</v>
      </c>
      <c r="DY56" s="4">
        <v>6730369.46</v>
      </c>
      <c r="DZ56" s="4">
        <v>3321083.04</v>
      </c>
      <c r="EA56" s="4">
        <v>783227.12</v>
      </c>
      <c r="EB56" s="4">
        <v>12553502.44</v>
      </c>
      <c r="EC56" s="4">
        <v>9275723.12</v>
      </c>
      <c r="ED56" s="4">
        <v>791628.56</v>
      </c>
      <c r="EE56" s="4">
        <v>891785.08</v>
      </c>
      <c r="EF56" s="4">
        <v>10959136.76</v>
      </c>
      <c r="EG56" s="4">
        <v>-2148427.97</v>
      </c>
      <c r="EH56" s="4">
        <v>9376</v>
      </c>
      <c r="EI56" s="4">
        <v>2484020</v>
      </c>
      <c r="EJ56" s="4">
        <v>0</v>
      </c>
      <c r="EK56" s="4">
        <v>0</v>
      </c>
      <c r="EL56" s="4">
        <v>0</v>
      </c>
      <c r="EM56" s="4">
        <v>0</v>
      </c>
      <c r="EN56" s="4">
        <v>0</v>
      </c>
      <c r="EO56" s="4">
        <v>0</v>
      </c>
      <c r="EP56" s="4">
        <v>0</v>
      </c>
      <c r="EQ56" s="4">
        <v>0</v>
      </c>
      <c r="ER56" s="4">
        <v>333954.7</v>
      </c>
      <c r="ES56" s="4">
        <v>-6719.23</v>
      </c>
      <c r="ET56" s="4">
        <v>0</v>
      </c>
      <c r="EU56" s="4">
        <v>678922.73</v>
      </c>
      <c r="EV56" s="4">
        <v>2273288.41</v>
      </c>
      <c r="EW56" s="4">
        <v>0</v>
      </c>
      <c r="EX56" s="4">
        <v>-187564.78</v>
      </c>
      <c r="EY56" s="4">
        <v>0</v>
      </c>
      <c r="EZ56" s="4">
        <v>-187564.78</v>
      </c>
      <c r="FA56" s="4">
        <v>2138437.2</v>
      </c>
      <c r="FB56" s="4">
        <v>64495.29</v>
      </c>
      <c r="FC56" s="4">
        <v>0</v>
      </c>
      <c r="FD56" s="4">
        <v>0</v>
      </c>
      <c r="FE56" s="4">
        <v>0</v>
      </c>
      <c r="FF56" s="4">
        <v>0</v>
      </c>
      <c r="FG56" s="4">
        <v>0</v>
      </c>
      <c r="FH56" s="4">
        <v>64495.29</v>
      </c>
      <c r="FI56" s="4">
        <v>0</v>
      </c>
      <c r="FJ56" s="4">
        <v>9213059.01</v>
      </c>
      <c r="FK56" s="4">
        <v>389</v>
      </c>
      <c r="FL56" s="4">
        <v>0</v>
      </c>
      <c r="FM56" s="4">
        <v>9213448.01</v>
      </c>
      <c r="FN56" s="11">
        <f t="shared" si="0"/>
        <v>0.8584391082493787</v>
      </c>
      <c r="FO56" s="11">
        <f t="shared" si="1"/>
        <v>0</v>
      </c>
    </row>
    <row r="57" spans="1:171" ht="12.75">
      <c r="A57" s="3" t="s">
        <v>116</v>
      </c>
      <c r="B57" s="4">
        <v>310016</v>
      </c>
      <c r="C57" s="4">
        <v>1479471.35</v>
      </c>
      <c r="D57" s="4">
        <v>4343477</v>
      </c>
      <c r="E57" s="4">
        <v>5873.19</v>
      </c>
      <c r="F57" s="4">
        <v>6138837.54</v>
      </c>
      <c r="G57" s="4">
        <v>5130553.78</v>
      </c>
      <c r="H57" s="4">
        <v>330242.5</v>
      </c>
      <c r="I57" s="4">
        <v>543341</v>
      </c>
      <c r="J57" s="4">
        <v>6004137.28</v>
      </c>
      <c r="K57" s="4">
        <v>-124390</v>
      </c>
      <c r="L57" s="4">
        <v>20000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26160.8</v>
      </c>
      <c r="W57" s="4">
        <v>-469.57</v>
      </c>
      <c r="X57" s="4">
        <v>0</v>
      </c>
      <c r="Y57" s="4">
        <v>-78229.2</v>
      </c>
      <c r="Z57" s="4">
        <v>56471.06</v>
      </c>
      <c r="AA57" s="4">
        <v>0</v>
      </c>
      <c r="AB57" s="4">
        <v>-11904.9</v>
      </c>
      <c r="AC57" s="4">
        <v>0</v>
      </c>
      <c r="AD57" s="4">
        <v>-11904.9</v>
      </c>
      <c r="AE57" s="4">
        <v>254953.86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1139506.78</v>
      </c>
      <c r="AO57" s="4">
        <v>0</v>
      </c>
      <c r="AP57" s="4">
        <v>0</v>
      </c>
      <c r="AQ57" s="4">
        <v>1139506.78</v>
      </c>
      <c r="AR57" s="4">
        <v>397965.7</v>
      </c>
      <c r="AS57" s="4">
        <v>1920516.15</v>
      </c>
      <c r="AT57" s="4">
        <v>6354200.02</v>
      </c>
      <c r="AU57" s="4">
        <v>142744.68</v>
      </c>
      <c r="AV57" s="4">
        <v>8815426.55</v>
      </c>
      <c r="AW57" s="4">
        <v>8098620.04</v>
      </c>
      <c r="AX57" s="4">
        <v>1830432.22</v>
      </c>
      <c r="AY57" s="4">
        <v>545779.86</v>
      </c>
      <c r="AZ57" s="4">
        <v>10474832.12</v>
      </c>
      <c r="BA57" s="4">
        <v>-57873.5</v>
      </c>
      <c r="BB57" s="4">
        <v>0</v>
      </c>
      <c r="BC57" s="4">
        <v>1114457</v>
      </c>
      <c r="BD57" s="4">
        <v>-26250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35785.77</v>
      </c>
      <c r="BM57" s="4">
        <v>0</v>
      </c>
      <c r="BN57" s="4">
        <v>0</v>
      </c>
      <c r="BO57" s="4">
        <v>1066119.27</v>
      </c>
      <c r="BP57" s="4">
        <v>-593286.3</v>
      </c>
      <c r="BQ57" s="4">
        <v>0</v>
      </c>
      <c r="BR57" s="4">
        <v>0</v>
      </c>
      <c r="BS57" s="4">
        <v>0</v>
      </c>
      <c r="BT57" s="4">
        <v>0</v>
      </c>
      <c r="BU57" s="4">
        <v>121273.22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1260780</v>
      </c>
      <c r="CE57" s="4">
        <v>0</v>
      </c>
      <c r="CF57" s="4">
        <v>0</v>
      </c>
      <c r="CG57" s="4">
        <v>1260780</v>
      </c>
      <c r="CH57" s="4">
        <v>406737.73</v>
      </c>
      <c r="CI57" s="4">
        <v>2449747.14</v>
      </c>
      <c r="CJ57" s="4">
        <v>6061532.97</v>
      </c>
      <c r="CK57" s="4">
        <v>17008.45</v>
      </c>
      <c r="CL57" s="4">
        <v>8935026.29</v>
      </c>
      <c r="CM57" s="4">
        <v>5115369.28</v>
      </c>
      <c r="CN57" s="4">
        <v>961608.98</v>
      </c>
      <c r="CO57" s="4">
        <v>937651.19</v>
      </c>
      <c r="CP57" s="4">
        <v>7014629.45</v>
      </c>
      <c r="CQ57" s="4">
        <v>-6032376.57</v>
      </c>
      <c r="CR57" s="4">
        <v>0</v>
      </c>
      <c r="CS57" s="4">
        <v>4064583.71</v>
      </c>
      <c r="CT57" s="4">
        <v>0</v>
      </c>
      <c r="CU57" s="4">
        <v>0</v>
      </c>
      <c r="CV57" s="4">
        <v>0</v>
      </c>
      <c r="CW57" s="4">
        <v>0</v>
      </c>
      <c r="CX57" s="4">
        <v>-100000</v>
      </c>
      <c r="CY57" s="4">
        <v>0</v>
      </c>
      <c r="CZ57" s="4">
        <v>0</v>
      </c>
      <c r="DA57" s="4">
        <v>0</v>
      </c>
      <c r="DB57" s="4">
        <v>1305.6</v>
      </c>
      <c r="DC57" s="4">
        <v>-18835.3</v>
      </c>
      <c r="DD57" s="4">
        <v>0</v>
      </c>
      <c r="DE57" s="4">
        <v>-2066487.26</v>
      </c>
      <c r="DF57" s="4">
        <v>-146090.42</v>
      </c>
      <c r="DG57" s="4">
        <v>762276.42</v>
      </c>
      <c r="DH57" s="4">
        <v>0</v>
      </c>
      <c r="DI57" s="4">
        <v>0</v>
      </c>
      <c r="DJ57" s="4">
        <v>762276.42</v>
      </c>
      <c r="DK57" s="4">
        <v>111725.25</v>
      </c>
      <c r="DL57" s="4">
        <v>762276.42</v>
      </c>
      <c r="DM57" s="4">
        <v>0</v>
      </c>
      <c r="DN57" s="4">
        <v>0</v>
      </c>
      <c r="DO57" s="4">
        <v>0</v>
      </c>
      <c r="DP57" s="4">
        <v>0</v>
      </c>
      <c r="DQ57" s="4">
        <v>0</v>
      </c>
      <c r="DR57" s="4">
        <v>762276.42</v>
      </c>
      <c r="DS57" s="4">
        <v>0</v>
      </c>
      <c r="DT57" s="4">
        <v>1372505.25</v>
      </c>
      <c r="DU57" s="4">
        <v>0</v>
      </c>
      <c r="DV57" s="4">
        <v>0</v>
      </c>
      <c r="DW57" s="4">
        <v>1372505.25</v>
      </c>
      <c r="DX57" s="5">
        <v>414238.01</v>
      </c>
      <c r="DY57" s="5">
        <v>3077782.35</v>
      </c>
      <c r="DZ57" s="5">
        <v>6423623.33</v>
      </c>
      <c r="EA57" s="5">
        <v>19728.22</v>
      </c>
      <c r="EB57" s="5">
        <v>9935371.91</v>
      </c>
      <c r="EC57" s="5">
        <v>7248597.48</v>
      </c>
      <c r="ED57" s="5">
        <v>924132.98</v>
      </c>
      <c r="EE57" s="5">
        <v>980313.87</v>
      </c>
      <c r="EF57" s="5">
        <v>9153044.33</v>
      </c>
      <c r="EG57" s="5">
        <v>-4213900.69</v>
      </c>
      <c r="EH57" s="5">
        <v>0</v>
      </c>
      <c r="EI57" s="5">
        <v>4593956.2</v>
      </c>
      <c r="EJ57" s="5">
        <v>0</v>
      </c>
      <c r="EK57" s="5">
        <v>0</v>
      </c>
      <c r="EL57" s="5">
        <v>0</v>
      </c>
      <c r="EM57" s="5">
        <v>0</v>
      </c>
      <c r="EN57" s="5">
        <v>0</v>
      </c>
      <c r="EO57" s="5">
        <v>0</v>
      </c>
      <c r="EP57" s="5">
        <v>0</v>
      </c>
      <c r="EQ57" s="5">
        <v>0</v>
      </c>
      <c r="ER57" s="5">
        <v>27725.11</v>
      </c>
      <c r="ES57" s="5">
        <v>-2450.96</v>
      </c>
      <c r="ET57" s="5">
        <v>0</v>
      </c>
      <c r="EU57" s="5">
        <v>407780.62</v>
      </c>
      <c r="EV57" s="5">
        <v>1190108.2</v>
      </c>
      <c r="EW57" s="5">
        <v>0</v>
      </c>
      <c r="EX57" s="5">
        <v>-762276.42</v>
      </c>
      <c r="EY57" s="5">
        <v>0</v>
      </c>
      <c r="EZ57" s="5">
        <v>-762276.42</v>
      </c>
      <c r="FA57" s="5">
        <v>-79890.26</v>
      </c>
      <c r="FB57" s="5">
        <v>0</v>
      </c>
      <c r="FC57" s="5">
        <v>0</v>
      </c>
      <c r="FD57" s="5">
        <v>0</v>
      </c>
      <c r="FE57" s="5">
        <v>0</v>
      </c>
      <c r="FF57" s="5">
        <v>0</v>
      </c>
      <c r="FG57" s="5">
        <v>0</v>
      </c>
      <c r="FH57" s="5">
        <v>0</v>
      </c>
      <c r="FI57" s="5">
        <v>0</v>
      </c>
      <c r="FJ57" s="5">
        <v>1292614.99</v>
      </c>
      <c r="FK57" s="5">
        <v>0</v>
      </c>
      <c r="FL57" s="5">
        <v>0</v>
      </c>
      <c r="FM57" s="5">
        <v>1292614.99</v>
      </c>
      <c r="FN57" s="11">
        <f t="shared" si="0"/>
        <v>0.0510501815729211</v>
      </c>
      <c r="FO57" s="11">
        <f t="shared" si="1"/>
        <v>0</v>
      </c>
    </row>
    <row r="58" spans="1:171" ht="12.75">
      <c r="A58" s="3" t="s">
        <v>117</v>
      </c>
      <c r="B58" s="4">
        <v>1703454.94</v>
      </c>
      <c r="C58" s="4">
        <v>15492730.48</v>
      </c>
      <c r="D58" s="4">
        <v>5302863.15</v>
      </c>
      <c r="E58" s="4">
        <v>83062.51</v>
      </c>
      <c r="F58" s="4">
        <v>22582111.08</v>
      </c>
      <c r="G58" s="4">
        <v>20476858.67</v>
      </c>
      <c r="H58" s="4">
        <v>759796.2</v>
      </c>
      <c r="I58" s="4">
        <v>1108764.48</v>
      </c>
      <c r="J58" s="4">
        <v>22345419.35</v>
      </c>
      <c r="K58" s="4">
        <v>-1225127.19</v>
      </c>
      <c r="L58" s="4">
        <v>271500</v>
      </c>
      <c r="M58" s="4">
        <v>1465257</v>
      </c>
      <c r="N58" s="4">
        <v>-1000000</v>
      </c>
      <c r="O58" s="4">
        <v>0</v>
      </c>
      <c r="P58" s="4">
        <v>-84000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-64655.97</v>
      </c>
      <c r="W58" s="4">
        <v>-33591.33</v>
      </c>
      <c r="X58" s="4">
        <v>0</v>
      </c>
      <c r="Y58" s="4">
        <v>-637026.16</v>
      </c>
      <c r="Z58" s="4">
        <v>-400334.43</v>
      </c>
      <c r="AA58" s="4">
        <v>0</v>
      </c>
      <c r="AB58" s="4">
        <v>-181088.05</v>
      </c>
      <c r="AC58" s="4">
        <v>0</v>
      </c>
      <c r="AD58" s="4">
        <v>-181088.05</v>
      </c>
      <c r="AE58" s="4">
        <v>-287979.63</v>
      </c>
      <c r="AF58" s="4">
        <v>204017.19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204017.19</v>
      </c>
      <c r="AM58" s="4">
        <v>0</v>
      </c>
      <c r="AN58" s="4">
        <v>1661967.84</v>
      </c>
      <c r="AO58" s="4">
        <v>0</v>
      </c>
      <c r="AP58" s="4">
        <v>0</v>
      </c>
      <c r="AQ58" s="4">
        <v>1661967.84</v>
      </c>
      <c r="AR58" s="4">
        <v>1656749.4</v>
      </c>
      <c r="AS58" s="4">
        <v>21233070.25</v>
      </c>
      <c r="AT58" s="4">
        <v>6612332.95</v>
      </c>
      <c r="AU58" s="4">
        <v>185006.63</v>
      </c>
      <c r="AV58" s="4">
        <v>29687159.23</v>
      </c>
      <c r="AW58" s="4">
        <v>25991720.7</v>
      </c>
      <c r="AX58" s="4">
        <v>1155461.69</v>
      </c>
      <c r="AY58" s="4">
        <v>3407075.11</v>
      </c>
      <c r="AZ58" s="4">
        <v>30554257.5</v>
      </c>
      <c r="BA58" s="4">
        <v>-3926194.09</v>
      </c>
      <c r="BB58" s="4">
        <v>545000</v>
      </c>
      <c r="BC58" s="4">
        <v>465072</v>
      </c>
      <c r="BD58" s="4">
        <v>-6713384.75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-80567.93</v>
      </c>
      <c r="BM58" s="4">
        <v>-96004</v>
      </c>
      <c r="BN58" s="4">
        <v>0</v>
      </c>
      <c r="BO58" s="4">
        <v>-9710074.77</v>
      </c>
      <c r="BP58" s="4">
        <v>-10577173.04</v>
      </c>
      <c r="BQ58" s="4">
        <v>9999999.92</v>
      </c>
      <c r="BR58" s="4">
        <v>-273425.34</v>
      </c>
      <c r="BS58" s="4">
        <v>0</v>
      </c>
      <c r="BT58" s="4">
        <v>9726574.58</v>
      </c>
      <c r="BU58" s="4">
        <v>-730640.75</v>
      </c>
      <c r="BV58" s="4">
        <v>9930591.77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9930591.77</v>
      </c>
      <c r="CC58" s="4">
        <v>0</v>
      </c>
      <c r="CD58" s="4">
        <v>931327.09</v>
      </c>
      <c r="CE58" s="4">
        <v>0</v>
      </c>
      <c r="CF58" s="4">
        <v>0</v>
      </c>
      <c r="CG58" s="4">
        <v>931327.09</v>
      </c>
      <c r="CH58" s="4">
        <v>4181801.4</v>
      </c>
      <c r="CI58" s="4">
        <v>30334413.54</v>
      </c>
      <c r="CJ58" s="4">
        <v>8280804.35</v>
      </c>
      <c r="CK58" s="4">
        <v>271932.76</v>
      </c>
      <c r="CL58" s="4">
        <v>43068952.05</v>
      </c>
      <c r="CM58" s="4">
        <v>32739281.53</v>
      </c>
      <c r="CN58" s="4">
        <v>1901334.92</v>
      </c>
      <c r="CO58" s="4">
        <v>2698766.5</v>
      </c>
      <c r="CP58" s="4">
        <v>37339382.95</v>
      </c>
      <c r="CQ58" s="4">
        <v>-3922675.68</v>
      </c>
      <c r="CR58" s="4">
        <v>3871746</v>
      </c>
      <c r="CS58" s="4">
        <v>2668000</v>
      </c>
      <c r="CT58" s="4">
        <v>-2238000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-1216758.85</v>
      </c>
      <c r="DC58" s="4">
        <v>-325434.54</v>
      </c>
      <c r="DD58" s="4">
        <v>0</v>
      </c>
      <c r="DE58" s="4">
        <v>-837688.53</v>
      </c>
      <c r="DF58" s="4">
        <v>4891880.57</v>
      </c>
      <c r="DG58" s="4">
        <v>0</v>
      </c>
      <c r="DH58" s="4">
        <v>-617132.17</v>
      </c>
      <c r="DI58" s="4">
        <v>0</v>
      </c>
      <c r="DJ58" s="4">
        <v>-617132.17</v>
      </c>
      <c r="DK58" s="4">
        <v>-56018.31</v>
      </c>
      <c r="DL58" s="4">
        <v>9313459.6</v>
      </c>
      <c r="DM58" s="4">
        <v>0</v>
      </c>
      <c r="DN58" s="4">
        <v>0</v>
      </c>
      <c r="DO58" s="4">
        <v>0</v>
      </c>
      <c r="DP58" s="4">
        <v>0</v>
      </c>
      <c r="DQ58" s="4">
        <v>0</v>
      </c>
      <c r="DR58" s="4">
        <v>9313459.6</v>
      </c>
      <c r="DS58" s="4">
        <v>0</v>
      </c>
      <c r="DT58" s="4">
        <v>875308.78</v>
      </c>
      <c r="DU58" s="4">
        <v>0</v>
      </c>
      <c r="DV58" s="4">
        <v>0</v>
      </c>
      <c r="DW58" s="4">
        <v>875308.78</v>
      </c>
      <c r="DX58" s="4">
        <v>2232743.28</v>
      </c>
      <c r="DY58" s="4">
        <v>42837152.29</v>
      </c>
      <c r="DZ58" s="4">
        <v>8161458.24</v>
      </c>
      <c r="EA58" s="4">
        <v>324503.93</v>
      </c>
      <c r="EB58" s="4">
        <v>53555857.74</v>
      </c>
      <c r="EC58" s="4">
        <v>44232599.45</v>
      </c>
      <c r="ED58" s="4">
        <v>2808459.35</v>
      </c>
      <c r="EE58" s="4">
        <v>4320561.52</v>
      </c>
      <c r="EF58" s="4">
        <v>51361620.32</v>
      </c>
      <c r="EG58" s="4">
        <v>-7273175.5</v>
      </c>
      <c r="EH58" s="4">
        <v>6292000</v>
      </c>
      <c r="EI58" s="4">
        <v>2806000</v>
      </c>
      <c r="EJ58" s="4">
        <v>-4549276.2</v>
      </c>
      <c r="EK58" s="4">
        <v>0</v>
      </c>
      <c r="EL58" s="4">
        <v>0</v>
      </c>
      <c r="EM58" s="4">
        <v>0</v>
      </c>
      <c r="EN58" s="4">
        <v>0</v>
      </c>
      <c r="EO58" s="4">
        <v>0</v>
      </c>
      <c r="EP58" s="4">
        <v>0</v>
      </c>
      <c r="EQ58" s="4">
        <v>0</v>
      </c>
      <c r="ER58" s="4">
        <v>935807.5</v>
      </c>
      <c r="ES58" s="4">
        <v>-408365.31</v>
      </c>
      <c r="ET58" s="4">
        <v>0</v>
      </c>
      <c r="EU58" s="4">
        <v>-1788644.2</v>
      </c>
      <c r="EV58" s="4">
        <v>405593.22</v>
      </c>
      <c r="EW58" s="4">
        <v>33630</v>
      </c>
      <c r="EX58" s="4">
        <v>-583367.68</v>
      </c>
      <c r="EY58" s="4">
        <v>0</v>
      </c>
      <c r="EZ58" s="4">
        <v>-549737.68</v>
      </c>
      <c r="FA58" s="4">
        <v>1240885.92</v>
      </c>
      <c r="FB58" s="4">
        <v>8763721.92</v>
      </c>
      <c r="FC58" s="4">
        <v>0</v>
      </c>
      <c r="FD58" s="4">
        <v>0</v>
      </c>
      <c r="FE58" s="4">
        <v>0</v>
      </c>
      <c r="FF58" s="4">
        <v>0</v>
      </c>
      <c r="FG58" s="4">
        <v>0</v>
      </c>
      <c r="FH58" s="4">
        <v>8763721.92</v>
      </c>
      <c r="FI58" s="4">
        <v>0</v>
      </c>
      <c r="FJ58" s="4">
        <v>2116194.7</v>
      </c>
      <c r="FK58" s="4">
        <v>0</v>
      </c>
      <c r="FL58" s="4">
        <v>0</v>
      </c>
      <c r="FM58" s="4">
        <v>2116194.7</v>
      </c>
      <c r="FN58" s="11">
        <f t="shared" si="0"/>
        <v>-0.10605812173852411</v>
      </c>
      <c r="FO58" s="11">
        <f t="shared" si="1"/>
        <v>0.12412325188165307</v>
      </c>
    </row>
    <row r="59" spans="1:171" ht="12.75">
      <c r="A59" s="3" t="s">
        <v>118</v>
      </c>
      <c r="B59" s="4">
        <v>4485659.04</v>
      </c>
      <c r="C59" s="4">
        <v>20408104.73</v>
      </c>
      <c r="D59" s="4">
        <v>27829993.67</v>
      </c>
      <c r="E59" s="4">
        <v>583619.85</v>
      </c>
      <c r="F59" s="4">
        <v>53307377.29</v>
      </c>
      <c r="G59" s="4">
        <v>42407439.48</v>
      </c>
      <c r="H59" s="4">
        <v>4180848.69</v>
      </c>
      <c r="I59" s="4">
        <v>2587912.79</v>
      </c>
      <c r="J59" s="4">
        <v>49176200.96</v>
      </c>
      <c r="K59" s="4">
        <v>-3510367.61</v>
      </c>
      <c r="L59" s="4">
        <v>55000</v>
      </c>
      <c r="M59" s="4">
        <v>1281744.36</v>
      </c>
      <c r="N59" s="4">
        <v>0</v>
      </c>
      <c r="O59" s="4">
        <v>0</v>
      </c>
      <c r="P59" s="4">
        <v>-2550000</v>
      </c>
      <c r="Q59" s="4">
        <v>0</v>
      </c>
      <c r="R59" s="4">
        <v>0</v>
      </c>
      <c r="S59" s="4">
        <v>0</v>
      </c>
      <c r="T59" s="4">
        <v>-24800</v>
      </c>
      <c r="U59" s="4">
        <v>18500</v>
      </c>
      <c r="V59" s="4">
        <v>-736306.1</v>
      </c>
      <c r="W59" s="4">
        <v>-742107.33</v>
      </c>
      <c r="X59" s="4">
        <v>0</v>
      </c>
      <c r="Y59" s="4">
        <v>-5466229.35</v>
      </c>
      <c r="Z59" s="4">
        <v>-1335053.02</v>
      </c>
      <c r="AA59" s="4">
        <v>3401737.8</v>
      </c>
      <c r="AB59" s="4">
        <v>-2430064.3</v>
      </c>
      <c r="AC59" s="4">
        <v>0</v>
      </c>
      <c r="AD59" s="4">
        <v>971673.5</v>
      </c>
      <c r="AE59" s="4">
        <v>453252.42</v>
      </c>
      <c r="AF59" s="4">
        <v>13929025.77</v>
      </c>
      <c r="AG59" s="4">
        <v>0</v>
      </c>
      <c r="AH59" s="4">
        <v>64447.49</v>
      </c>
      <c r="AI59" s="4">
        <v>0</v>
      </c>
      <c r="AJ59" s="4">
        <v>0</v>
      </c>
      <c r="AK59" s="4">
        <v>0</v>
      </c>
      <c r="AL59" s="4">
        <v>13993473.26</v>
      </c>
      <c r="AM59" s="4">
        <v>0</v>
      </c>
      <c r="AN59" s="4">
        <v>3613048.54</v>
      </c>
      <c r="AO59" s="4">
        <v>0</v>
      </c>
      <c r="AP59" s="4">
        <v>0</v>
      </c>
      <c r="AQ59" s="4">
        <v>3613048.54</v>
      </c>
      <c r="AR59" s="4">
        <v>4804508.68</v>
      </c>
      <c r="AS59" s="4">
        <v>22877353.53</v>
      </c>
      <c r="AT59" s="4">
        <v>29072565.16</v>
      </c>
      <c r="AU59" s="4">
        <v>335102.95</v>
      </c>
      <c r="AV59" s="4">
        <v>57089530.32</v>
      </c>
      <c r="AW59" s="4">
        <v>43538285.6</v>
      </c>
      <c r="AX59" s="4">
        <v>5033893.19</v>
      </c>
      <c r="AY59" s="4">
        <v>2942180.49</v>
      </c>
      <c r="AZ59" s="4">
        <v>51514359.28</v>
      </c>
      <c r="BA59" s="4">
        <v>-31503185.27</v>
      </c>
      <c r="BB59" s="4">
        <v>74241</v>
      </c>
      <c r="BC59" s="4">
        <v>33800090.62</v>
      </c>
      <c r="BD59" s="4">
        <v>-3935470.6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-287715.1</v>
      </c>
      <c r="BK59" s="4">
        <v>236493.8</v>
      </c>
      <c r="BL59" s="4">
        <v>-2714164.78</v>
      </c>
      <c r="BM59" s="4">
        <v>-526576.77</v>
      </c>
      <c r="BN59" s="4">
        <v>0</v>
      </c>
      <c r="BO59" s="4">
        <v>-4329710.33</v>
      </c>
      <c r="BP59" s="4">
        <v>1245460.71</v>
      </c>
      <c r="BQ59" s="4">
        <v>2632238.21</v>
      </c>
      <c r="BR59" s="4">
        <v>-2967160.56</v>
      </c>
      <c r="BS59" s="4">
        <v>0</v>
      </c>
      <c r="BT59" s="4">
        <v>-334922.35</v>
      </c>
      <c r="BU59" s="4">
        <v>2566243.26</v>
      </c>
      <c r="BV59" s="4">
        <v>13594103.42</v>
      </c>
      <c r="BW59" s="4">
        <v>0</v>
      </c>
      <c r="BX59" s="4">
        <v>64447.49</v>
      </c>
      <c r="BY59" s="4">
        <v>0</v>
      </c>
      <c r="BZ59" s="4">
        <v>0</v>
      </c>
      <c r="CA59" s="4">
        <v>0</v>
      </c>
      <c r="CB59" s="4">
        <v>13658550.91</v>
      </c>
      <c r="CC59" s="4">
        <v>0</v>
      </c>
      <c r="CD59" s="4">
        <v>6179291.8</v>
      </c>
      <c r="CE59" s="4">
        <v>0</v>
      </c>
      <c r="CF59" s="4">
        <v>0</v>
      </c>
      <c r="CG59" s="4">
        <v>6179291.8</v>
      </c>
      <c r="CH59" s="4">
        <v>5208386.02</v>
      </c>
      <c r="CI59" s="4">
        <v>27909189.86</v>
      </c>
      <c r="CJ59" s="4">
        <v>33140771.79</v>
      </c>
      <c r="CK59" s="4">
        <v>544218.48</v>
      </c>
      <c r="CL59" s="4">
        <v>66802566.15</v>
      </c>
      <c r="CM59" s="4">
        <v>49720248.8</v>
      </c>
      <c r="CN59" s="4">
        <v>5795921.92</v>
      </c>
      <c r="CO59" s="4">
        <v>3477994.04</v>
      </c>
      <c r="CP59" s="4">
        <v>58994164.76</v>
      </c>
      <c r="CQ59" s="4">
        <v>-4647386.15</v>
      </c>
      <c r="CR59" s="4">
        <v>216657.04</v>
      </c>
      <c r="CS59" s="4">
        <v>3342879.26</v>
      </c>
      <c r="CT59" s="4">
        <v>-370235.2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21667</v>
      </c>
      <c r="DB59" s="4">
        <v>-823066.93</v>
      </c>
      <c r="DC59" s="4">
        <v>-523176.5</v>
      </c>
      <c r="DD59" s="4">
        <v>0</v>
      </c>
      <c r="DE59" s="4">
        <v>-2259484.98</v>
      </c>
      <c r="DF59" s="4">
        <v>5548916.41</v>
      </c>
      <c r="DG59" s="4">
        <v>500000</v>
      </c>
      <c r="DH59" s="4">
        <v>-2556450.37</v>
      </c>
      <c r="DI59" s="4">
        <v>0</v>
      </c>
      <c r="DJ59" s="4">
        <v>-2056450.37</v>
      </c>
      <c r="DK59" s="4">
        <v>3437796.63</v>
      </c>
      <c r="DL59" s="4">
        <v>11537653.05</v>
      </c>
      <c r="DM59" s="4">
        <v>0</v>
      </c>
      <c r="DN59" s="4">
        <v>0</v>
      </c>
      <c r="DO59" s="4">
        <v>0</v>
      </c>
      <c r="DP59" s="4">
        <v>0</v>
      </c>
      <c r="DQ59" s="4">
        <v>0</v>
      </c>
      <c r="DR59" s="4">
        <v>11537653.05</v>
      </c>
      <c r="DS59" s="4">
        <v>0</v>
      </c>
      <c r="DT59" s="4">
        <v>9617088.43</v>
      </c>
      <c r="DU59" s="4">
        <v>0</v>
      </c>
      <c r="DV59" s="4">
        <v>0</v>
      </c>
      <c r="DW59" s="4">
        <v>9617088.43</v>
      </c>
      <c r="DX59" s="4">
        <v>5424507.61</v>
      </c>
      <c r="DY59" s="4">
        <v>34600389.83</v>
      </c>
      <c r="DZ59" s="4">
        <v>35945523.8</v>
      </c>
      <c r="EA59" s="4">
        <v>611005.16</v>
      </c>
      <c r="EB59" s="4">
        <v>76581426.4</v>
      </c>
      <c r="EC59" s="4">
        <v>55291320.98</v>
      </c>
      <c r="ED59" s="4">
        <v>6765203.09</v>
      </c>
      <c r="EE59" s="4">
        <v>5318645.88</v>
      </c>
      <c r="EF59" s="4">
        <v>67375169.95</v>
      </c>
      <c r="EG59" s="4">
        <v>-11796873.15</v>
      </c>
      <c r="EH59" s="4">
        <v>434086.5</v>
      </c>
      <c r="EI59" s="4">
        <v>6755416.95</v>
      </c>
      <c r="EJ59" s="4">
        <v>0</v>
      </c>
      <c r="EK59" s="4">
        <v>0</v>
      </c>
      <c r="EL59" s="4">
        <v>0</v>
      </c>
      <c r="EM59" s="4">
        <v>0</v>
      </c>
      <c r="EN59" s="4">
        <v>0</v>
      </c>
      <c r="EO59" s="4">
        <v>0</v>
      </c>
      <c r="EP59" s="4">
        <v>0</v>
      </c>
      <c r="EQ59" s="4">
        <v>37525</v>
      </c>
      <c r="ER59" s="4">
        <v>-2098665.43</v>
      </c>
      <c r="ES59" s="4">
        <v>-527383.92</v>
      </c>
      <c r="ET59" s="4">
        <v>0</v>
      </c>
      <c r="EU59" s="4">
        <v>-6668510.13</v>
      </c>
      <c r="EV59" s="4">
        <v>2537746.32</v>
      </c>
      <c r="EW59" s="4">
        <v>0</v>
      </c>
      <c r="EX59" s="4">
        <v>-2734216.99</v>
      </c>
      <c r="EY59" s="4">
        <v>0</v>
      </c>
      <c r="EZ59" s="4">
        <v>-2734216.99</v>
      </c>
      <c r="FA59" s="4">
        <v>4089517.58</v>
      </c>
      <c r="FB59" s="4">
        <v>8803436.06</v>
      </c>
      <c r="FC59" s="4">
        <v>0</v>
      </c>
      <c r="FD59" s="4">
        <v>93888.52</v>
      </c>
      <c r="FE59" s="4">
        <v>0</v>
      </c>
      <c r="FF59" s="4">
        <v>0</v>
      </c>
      <c r="FG59" s="4">
        <v>0</v>
      </c>
      <c r="FH59" s="4">
        <v>8897324.58</v>
      </c>
      <c r="FI59" s="4">
        <v>0</v>
      </c>
      <c r="FJ59" s="4">
        <v>13706606.01</v>
      </c>
      <c r="FK59" s="4">
        <v>0</v>
      </c>
      <c r="FL59" s="4">
        <v>0</v>
      </c>
      <c r="FM59" s="4">
        <v>13706606.01</v>
      </c>
      <c r="FN59" s="11">
        <f t="shared" si="0"/>
        <v>0.10442571777430355</v>
      </c>
      <c r="FO59" s="11">
        <f t="shared" si="1"/>
        <v>0</v>
      </c>
    </row>
    <row r="60" spans="1:171" ht="12.75">
      <c r="A60" s="3" t="s">
        <v>119</v>
      </c>
      <c r="B60" s="4">
        <v>1558300.05</v>
      </c>
      <c r="C60" s="4">
        <v>9095883.38</v>
      </c>
      <c r="D60" s="4">
        <v>10842810.16</v>
      </c>
      <c r="E60" s="4">
        <v>131752.5</v>
      </c>
      <c r="F60" s="4">
        <v>21628746.09</v>
      </c>
      <c r="G60" s="4">
        <v>21338662.76</v>
      </c>
      <c r="H60" s="4">
        <v>1098615.34</v>
      </c>
      <c r="I60" s="4">
        <v>1211672.25</v>
      </c>
      <c r="J60" s="4">
        <v>23648950.35</v>
      </c>
      <c r="K60" s="4">
        <v>-360204.71</v>
      </c>
      <c r="L60" s="4">
        <v>75500</v>
      </c>
      <c r="M60" s="4">
        <v>1451184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-380324</v>
      </c>
      <c r="U60" s="4">
        <v>0</v>
      </c>
      <c r="V60" s="4">
        <v>-1013396.22</v>
      </c>
      <c r="W60" s="4">
        <v>-92144.99</v>
      </c>
      <c r="X60" s="4">
        <v>0</v>
      </c>
      <c r="Y60" s="4">
        <v>-227240.93</v>
      </c>
      <c r="Z60" s="4">
        <v>-2247445.19</v>
      </c>
      <c r="AA60" s="4">
        <v>1999805.56</v>
      </c>
      <c r="AB60" s="4">
        <v>-474355.77</v>
      </c>
      <c r="AC60" s="4">
        <v>0</v>
      </c>
      <c r="AD60" s="4">
        <v>1525449.79</v>
      </c>
      <c r="AE60" s="4">
        <v>-324429.39</v>
      </c>
      <c r="AF60" s="4">
        <v>3064454.06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3064454.06</v>
      </c>
      <c r="AM60" s="4">
        <v>0</v>
      </c>
      <c r="AN60" s="4">
        <v>610742.66</v>
      </c>
      <c r="AO60" s="4">
        <v>0</v>
      </c>
      <c r="AP60" s="4">
        <v>0</v>
      </c>
      <c r="AQ60" s="4">
        <v>610742.66</v>
      </c>
      <c r="AR60" s="4">
        <v>1945590.59</v>
      </c>
      <c r="AS60" s="4">
        <v>10741590.2</v>
      </c>
      <c r="AT60" s="4">
        <v>11360409.99</v>
      </c>
      <c r="AU60" s="4">
        <v>292715.96</v>
      </c>
      <c r="AV60" s="4">
        <v>24340306.74</v>
      </c>
      <c r="AW60" s="4">
        <v>21051939.05</v>
      </c>
      <c r="AX60" s="4">
        <v>1192295.52</v>
      </c>
      <c r="AY60" s="4">
        <v>2407358.87</v>
      </c>
      <c r="AZ60" s="4">
        <v>24651593.44</v>
      </c>
      <c r="BA60" s="4">
        <v>-8300854.29</v>
      </c>
      <c r="BB60" s="4">
        <v>575000</v>
      </c>
      <c r="BC60" s="4">
        <v>3220676.27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-300643</v>
      </c>
      <c r="BK60" s="4">
        <v>380324</v>
      </c>
      <c r="BL60" s="4">
        <v>87989.17</v>
      </c>
      <c r="BM60" s="4">
        <v>-108249.31</v>
      </c>
      <c r="BN60" s="4">
        <v>0</v>
      </c>
      <c r="BO60" s="4">
        <v>-4337507.85</v>
      </c>
      <c r="BP60" s="4">
        <v>-4648794.55</v>
      </c>
      <c r="BQ60" s="4">
        <v>5985417.26</v>
      </c>
      <c r="BR60" s="4">
        <v>-853541.19</v>
      </c>
      <c r="BS60" s="4">
        <v>0</v>
      </c>
      <c r="BT60" s="4">
        <v>5131876.07</v>
      </c>
      <c r="BU60" s="4">
        <v>741960.41</v>
      </c>
      <c r="BV60" s="4">
        <v>8199503.61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8199503.61</v>
      </c>
      <c r="CC60" s="4">
        <v>0</v>
      </c>
      <c r="CD60" s="4">
        <v>1352703.07</v>
      </c>
      <c r="CE60" s="4">
        <v>0</v>
      </c>
      <c r="CF60" s="4">
        <v>0</v>
      </c>
      <c r="CG60" s="4">
        <v>1352703.07</v>
      </c>
      <c r="CH60" s="4">
        <v>2395855.71</v>
      </c>
      <c r="CI60" s="4">
        <v>13545977.47</v>
      </c>
      <c r="CJ60" s="4">
        <v>12568197.65</v>
      </c>
      <c r="CK60" s="4">
        <v>329205.15</v>
      </c>
      <c r="CL60" s="4">
        <v>28839235.98</v>
      </c>
      <c r="CM60" s="4">
        <v>23124222.8</v>
      </c>
      <c r="CN60" s="4">
        <v>1744990.49</v>
      </c>
      <c r="CO60" s="4">
        <v>1573888.75</v>
      </c>
      <c r="CP60" s="4">
        <v>26443102.04</v>
      </c>
      <c r="CQ60" s="4">
        <v>-3788158.65</v>
      </c>
      <c r="CR60" s="4">
        <v>0</v>
      </c>
      <c r="CS60" s="4">
        <v>3260570.83</v>
      </c>
      <c r="CT60" s="4">
        <v>-84985.91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-528000</v>
      </c>
      <c r="DA60" s="4">
        <v>300643</v>
      </c>
      <c r="DB60" s="4">
        <v>332444.22</v>
      </c>
      <c r="DC60" s="4">
        <v>-258519.25</v>
      </c>
      <c r="DD60" s="4">
        <v>0</v>
      </c>
      <c r="DE60" s="4">
        <v>-507486.51</v>
      </c>
      <c r="DF60" s="4">
        <v>1888647.43</v>
      </c>
      <c r="DG60" s="4">
        <v>0</v>
      </c>
      <c r="DH60" s="4">
        <v>-1152833.46</v>
      </c>
      <c r="DI60" s="4">
        <v>0</v>
      </c>
      <c r="DJ60" s="4">
        <v>-1152833.46</v>
      </c>
      <c r="DK60" s="4">
        <v>42966.87</v>
      </c>
      <c r="DL60" s="4">
        <v>7047939.81</v>
      </c>
      <c r="DM60" s="4">
        <v>0</v>
      </c>
      <c r="DN60" s="4">
        <v>0</v>
      </c>
      <c r="DO60" s="4">
        <v>0</v>
      </c>
      <c r="DP60" s="4">
        <v>0</v>
      </c>
      <c r="DQ60" s="4">
        <v>0</v>
      </c>
      <c r="DR60" s="4">
        <v>7047939.81</v>
      </c>
      <c r="DS60" s="4">
        <v>0</v>
      </c>
      <c r="DT60" s="4">
        <v>1395669.94</v>
      </c>
      <c r="DU60" s="4">
        <v>0</v>
      </c>
      <c r="DV60" s="4">
        <v>0</v>
      </c>
      <c r="DW60" s="4">
        <v>1395669.94</v>
      </c>
      <c r="DX60" s="4">
        <v>3490371.38</v>
      </c>
      <c r="DY60" s="4">
        <v>16838145.66</v>
      </c>
      <c r="DZ60" s="4">
        <v>13281285.55</v>
      </c>
      <c r="EA60" s="4">
        <v>466566.39</v>
      </c>
      <c r="EB60" s="4">
        <v>34076368.98</v>
      </c>
      <c r="EC60" s="4">
        <v>27460145.02</v>
      </c>
      <c r="ED60" s="4">
        <v>1812803.57</v>
      </c>
      <c r="EE60" s="4">
        <v>2359346.22</v>
      </c>
      <c r="EF60" s="4">
        <v>31632294.81</v>
      </c>
      <c r="EG60" s="4">
        <v>-6120022.66</v>
      </c>
      <c r="EH60" s="4">
        <v>10000</v>
      </c>
      <c r="EI60" s="4">
        <v>4174000</v>
      </c>
      <c r="EJ60" s="4">
        <v>0</v>
      </c>
      <c r="EK60" s="4">
        <v>0</v>
      </c>
      <c r="EL60" s="4">
        <v>0</v>
      </c>
      <c r="EM60" s="4">
        <v>0</v>
      </c>
      <c r="EN60" s="4">
        <v>0</v>
      </c>
      <c r="EO60" s="4">
        <v>0</v>
      </c>
      <c r="EP60" s="4">
        <v>-300000</v>
      </c>
      <c r="EQ60" s="4">
        <v>528113</v>
      </c>
      <c r="ER60" s="4">
        <v>-95085.4</v>
      </c>
      <c r="ES60" s="4">
        <v>-300256.53</v>
      </c>
      <c r="ET60" s="4">
        <v>0</v>
      </c>
      <c r="EU60" s="4">
        <v>-1802995.06</v>
      </c>
      <c r="EV60" s="4">
        <v>641079.11</v>
      </c>
      <c r="EW60" s="4">
        <v>0</v>
      </c>
      <c r="EX60" s="4">
        <v>-814571.29</v>
      </c>
      <c r="EY60" s="4">
        <v>0</v>
      </c>
      <c r="EZ60" s="4">
        <v>-814571.29</v>
      </c>
      <c r="FA60" s="4">
        <v>-668804.45</v>
      </c>
      <c r="FB60" s="4">
        <v>6145108.06</v>
      </c>
      <c r="FC60" s="4">
        <v>0</v>
      </c>
      <c r="FD60" s="4">
        <v>0</v>
      </c>
      <c r="FE60" s="4">
        <v>0</v>
      </c>
      <c r="FF60" s="4">
        <v>0</v>
      </c>
      <c r="FG60" s="4">
        <v>0</v>
      </c>
      <c r="FH60" s="4">
        <v>6145108.06</v>
      </c>
      <c r="FI60" s="4">
        <v>0</v>
      </c>
      <c r="FJ60" s="4">
        <v>726865.49</v>
      </c>
      <c r="FK60" s="4">
        <v>0</v>
      </c>
      <c r="FL60" s="4">
        <v>0</v>
      </c>
      <c r="FM60" s="4">
        <v>726865.49</v>
      </c>
      <c r="FN60" s="11">
        <f t="shared" si="0"/>
        <v>-0.12813903977160188</v>
      </c>
      <c r="FO60" s="11">
        <f t="shared" si="1"/>
        <v>0.15900293171435192</v>
      </c>
    </row>
    <row r="61" spans="1:171" ht="12.75">
      <c r="A61" s="3" t="s">
        <v>120</v>
      </c>
      <c r="B61" s="4">
        <v>2586155.25</v>
      </c>
      <c r="C61" s="4">
        <v>28262542.98</v>
      </c>
      <c r="D61" s="4">
        <v>19809302.64</v>
      </c>
      <c r="E61" s="4">
        <v>282049.21</v>
      </c>
      <c r="F61" s="4">
        <v>50940050.08</v>
      </c>
      <c r="G61" s="4">
        <v>36274358.36</v>
      </c>
      <c r="H61" s="4">
        <v>5066409.72</v>
      </c>
      <c r="I61" s="4">
        <v>5494907.41</v>
      </c>
      <c r="J61" s="4">
        <v>46835675.49</v>
      </c>
      <c r="K61" s="4">
        <v>-22332334.95</v>
      </c>
      <c r="L61" s="4">
        <v>781000</v>
      </c>
      <c r="M61" s="4">
        <v>5771796.9</v>
      </c>
      <c r="N61" s="4">
        <v>-284820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-5000</v>
      </c>
      <c r="U61" s="4">
        <v>17869.19</v>
      </c>
      <c r="V61" s="4">
        <v>-147551.34</v>
      </c>
      <c r="W61" s="4">
        <v>-163363.05</v>
      </c>
      <c r="X61" s="4">
        <v>0</v>
      </c>
      <c r="Y61" s="4">
        <v>-16199040.2</v>
      </c>
      <c r="Z61" s="4">
        <v>-12094665.61</v>
      </c>
      <c r="AA61" s="4">
        <v>17118180</v>
      </c>
      <c r="AB61" s="4">
        <v>-3174324.36</v>
      </c>
      <c r="AC61" s="4">
        <v>0</v>
      </c>
      <c r="AD61" s="4">
        <v>13943855.64</v>
      </c>
      <c r="AE61" s="4">
        <v>1279346.1</v>
      </c>
      <c r="AF61" s="4">
        <v>17169066.95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17169066.95</v>
      </c>
      <c r="AM61" s="4">
        <v>0</v>
      </c>
      <c r="AN61" s="4">
        <v>2649102.14</v>
      </c>
      <c r="AO61" s="4">
        <v>0</v>
      </c>
      <c r="AP61" s="4">
        <v>0</v>
      </c>
      <c r="AQ61" s="4">
        <v>2649102.14</v>
      </c>
      <c r="AR61" s="4">
        <v>3638648.89</v>
      </c>
      <c r="AS61" s="4">
        <v>33924310.58</v>
      </c>
      <c r="AT61" s="4">
        <v>22050888.52</v>
      </c>
      <c r="AU61" s="4">
        <v>471721.32</v>
      </c>
      <c r="AV61" s="4">
        <v>60085569.31</v>
      </c>
      <c r="AW61" s="4">
        <v>42578487.08</v>
      </c>
      <c r="AX61" s="4">
        <v>5997283.63</v>
      </c>
      <c r="AY61" s="4">
        <v>3897188.96</v>
      </c>
      <c r="AZ61" s="4">
        <v>52472959.67</v>
      </c>
      <c r="BA61" s="4">
        <v>-10812584</v>
      </c>
      <c r="BB61" s="4">
        <v>27300</v>
      </c>
      <c r="BC61" s="4">
        <v>3826817.43</v>
      </c>
      <c r="BD61" s="4">
        <v>-723157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17697.48</v>
      </c>
      <c r="BL61" s="4">
        <v>-382006.17</v>
      </c>
      <c r="BM61" s="4">
        <v>-386438.98</v>
      </c>
      <c r="BN61" s="4">
        <v>0</v>
      </c>
      <c r="BO61" s="4">
        <v>-8045932.26</v>
      </c>
      <c r="BP61" s="4">
        <v>-433322.62</v>
      </c>
      <c r="BQ61" s="4">
        <v>7200000</v>
      </c>
      <c r="BR61" s="4">
        <v>-3736886.95</v>
      </c>
      <c r="BS61" s="4">
        <v>0</v>
      </c>
      <c r="BT61" s="4">
        <v>3463113.05</v>
      </c>
      <c r="BU61" s="4">
        <v>1934059.1</v>
      </c>
      <c r="BV61" s="4">
        <v>20632180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20632180</v>
      </c>
      <c r="CC61" s="4">
        <v>0</v>
      </c>
      <c r="CD61" s="4">
        <v>4583161.24</v>
      </c>
      <c r="CE61" s="4">
        <v>0</v>
      </c>
      <c r="CF61" s="4">
        <v>0</v>
      </c>
      <c r="CG61" s="4">
        <v>4583161.24</v>
      </c>
      <c r="CH61" s="4">
        <v>3723982.62</v>
      </c>
      <c r="CI61" s="4">
        <v>42325794.56</v>
      </c>
      <c r="CJ61" s="4">
        <v>19594060.14</v>
      </c>
      <c r="CK61" s="4">
        <v>1173463.91</v>
      </c>
      <c r="CL61" s="4">
        <v>66817301.23</v>
      </c>
      <c r="CM61" s="4">
        <v>46986394.85</v>
      </c>
      <c r="CN61" s="4">
        <v>7082234.66</v>
      </c>
      <c r="CO61" s="4">
        <v>5294121.5</v>
      </c>
      <c r="CP61" s="4">
        <v>59362751.01</v>
      </c>
      <c r="CQ61" s="4">
        <v>-17080721.78</v>
      </c>
      <c r="CR61" s="4">
        <v>2270121</v>
      </c>
      <c r="CS61" s="4">
        <v>7594248.57</v>
      </c>
      <c r="CT61" s="4">
        <v>-197000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15697.07</v>
      </c>
      <c r="DB61" s="4">
        <v>-686193.03</v>
      </c>
      <c r="DC61" s="4">
        <v>-602630.48</v>
      </c>
      <c r="DD61" s="4">
        <v>0</v>
      </c>
      <c r="DE61" s="4">
        <v>-8083848.17</v>
      </c>
      <c r="DF61" s="4">
        <v>-629297.95</v>
      </c>
      <c r="DG61" s="4">
        <v>4800000</v>
      </c>
      <c r="DH61" s="4">
        <v>-3700000</v>
      </c>
      <c r="DI61" s="4">
        <v>0</v>
      </c>
      <c r="DJ61" s="4">
        <v>1100000</v>
      </c>
      <c r="DK61" s="4">
        <v>-54708.92</v>
      </c>
      <c r="DL61" s="4">
        <v>21732180</v>
      </c>
      <c r="DM61" s="4">
        <v>0</v>
      </c>
      <c r="DN61" s="4">
        <v>14768</v>
      </c>
      <c r="DO61" s="4">
        <v>0</v>
      </c>
      <c r="DP61" s="4">
        <v>0</v>
      </c>
      <c r="DQ61" s="4">
        <v>0</v>
      </c>
      <c r="DR61" s="4">
        <v>21746948</v>
      </c>
      <c r="DS61" s="4">
        <v>0</v>
      </c>
      <c r="DT61" s="4">
        <v>4528452.32</v>
      </c>
      <c r="DU61" s="4">
        <v>0</v>
      </c>
      <c r="DV61" s="4">
        <v>0</v>
      </c>
      <c r="DW61" s="4">
        <v>4528452.32</v>
      </c>
      <c r="DX61" s="4">
        <v>4127733.5</v>
      </c>
      <c r="DY61" s="4">
        <v>56767870.78</v>
      </c>
      <c r="DZ61" s="4">
        <v>23299952.34</v>
      </c>
      <c r="EA61" s="4">
        <v>786503.29</v>
      </c>
      <c r="EB61" s="4">
        <v>84982059.91</v>
      </c>
      <c r="EC61" s="4">
        <v>58368629.63</v>
      </c>
      <c r="ED61" s="4">
        <v>7408147.55</v>
      </c>
      <c r="EE61" s="4">
        <v>4891423.93</v>
      </c>
      <c r="EF61" s="4">
        <v>70668201.11</v>
      </c>
      <c r="EG61" s="4">
        <v>-13425905.41</v>
      </c>
      <c r="EH61" s="4">
        <v>614065</v>
      </c>
      <c r="EI61" s="4">
        <v>5242823.52</v>
      </c>
      <c r="EJ61" s="4">
        <v>-2255633.38</v>
      </c>
      <c r="EK61" s="4">
        <v>0</v>
      </c>
      <c r="EL61" s="4">
        <v>0</v>
      </c>
      <c r="EM61" s="4">
        <v>0</v>
      </c>
      <c r="EN61" s="4">
        <v>0</v>
      </c>
      <c r="EO61" s="4">
        <v>0</v>
      </c>
      <c r="EP61" s="4">
        <v>0</v>
      </c>
      <c r="EQ61" s="4">
        <v>7765.76</v>
      </c>
      <c r="ER61" s="4">
        <v>-218403.85</v>
      </c>
      <c r="ES61" s="4">
        <v>-903680.45</v>
      </c>
      <c r="ET61" s="4">
        <v>0</v>
      </c>
      <c r="EU61" s="4">
        <v>-10035288.36</v>
      </c>
      <c r="EV61" s="4">
        <v>4278570.44</v>
      </c>
      <c r="EW61" s="4">
        <v>0</v>
      </c>
      <c r="EX61" s="4">
        <v>-2600000</v>
      </c>
      <c r="EY61" s="4">
        <v>0</v>
      </c>
      <c r="EZ61" s="4">
        <v>-2600000</v>
      </c>
      <c r="FA61" s="4">
        <v>913694.61</v>
      </c>
      <c r="FB61" s="4">
        <v>19132180</v>
      </c>
      <c r="FC61" s="4">
        <v>0</v>
      </c>
      <c r="FD61" s="4">
        <v>0</v>
      </c>
      <c r="FE61" s="4">
        <v>0</v>
      </c>
      <c r="FF61" s="4">
        <v>0</v>
      </c>
      <c r="FG61" s="4">
        <v>0</v>
      </c>
      <c r="FH61" s="4">
        <v>19132180</v>
      </c>
      <c r="FI61" s="4">
        <v>0</v>
      </c>
      <c r="FJ61" s="4">
        <v>5442146.93</v>
      </c>
      <c r="FK61" s="4">
        <v>0</v>
      </c>
      <c r="FL61" s="4">
        <v>0</v>
      </c>
      <c r="FM61" s="4">
        <v>5442146.93</v>
      </c>
      <c r="FN61" s="11">
        <f t="shared" si="0"/>
        <v>-0.10447753030937325</v>
      </c>
      <c r="FO61" s="11">
        <f t="shared" si="1"/>
        <v>0.16109321290279843</v>
      </c>
    </row>
    <row r="62" spans="1:171" ht="12.75">
      <c r="A62" s="3" t="s">
        <v>121</v>
      </c>
      <c r="B62" s="4">
        <v>37508.92</v>
      </c>
      <c r="C62" s="4">
        <v>5594862.75</v>
      </c>
      <c r="D62" s="4">
        <v>3063330.14</v>
      </c>
      <c r="E62" s="4">
        <v>1470647.08</v>
      </c>
      <c r="F62" s="4">
        <v>10166348.89</v>
      </c>
      <c r="G62" s="4">
        <v>8110350.53</v>
      </c>
      <c r="H62" s="4">
        <v>946153</v>
      </c>
      <c r="I62" s="4">
        <v>2207.21</v>
      </c>
      <c r="J62" s="4">
        <v>9058710.74</v>
      </c>
      <c r="K62" s="4">
        <v>-347240</v>
      </c>
      <c r="L62" s="4">
        <v>0</v>
      </c>
      <c r="M62" s="4">
        <v>2792310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2445070</v>
      </c>
      <c r="Z62" s="4">
        <v>3552708.15</v>
      </c>
      <c r="AA62" s="4">
        <v>0</v>
      </c>
      <c r="AB62" s="4">
        <v>0</v>
      </c>
      <c r="AC62" s="4">
        <v>0</v>
      </c>
      <c r="AD62" s="4">
        <v>0</v>
      </c>
      <c r="AE62" s="4">
        <v>529286.24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3619099.39</v>
      </c>
      <c r="AO62" s="4">
        <v>0</v>
      </c>
      <c r="AP62" s="4">
        <v>0</v>
      </c>
      <c r="AQ62" s="4">
        <v>3619099.39</v>
      </c>
      <c r="AR62" s="4">
        <v>99323</v>
      </c>
      <c r="AS62" s="4">
        <v>6954352.18</v>
      </c>
      <c r="AT62" s="4">
        <v>2494170</v>
      </c>
      <c r="AU62" s="4">
        <v>2622628.91</v>
      </c>
      <c r="AV62" s="4">
        <v>12170474.09</v>
      </c>
      <c r="AW62" s="4">
        <v>8860876.45</v>
      </c>
      <c r="AX62" s="4">
        <v>1429146.25</v>
      </c>
      <c r="AY62" s="4">
        <v>498539.31</v>
      </c>
      <c r="AZ62" s="4">
        <v>10788562.01</v>
      </c>
      <c r="BA62" s="4">
        <v>-48305</v>
      </c>
      <c r="BB62" s="4">
        <v>0</v>
      </c>
      <c r="BC62" s="4">
        <v>270000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7728.7</v>
      </c>
      <c r="BM62" s="4">
        <v>0</v>
      </c>
      <c r="BN62" s="4">
        <v>0</v>
      </c>
      <c r="BO62" s="4">
        <v>229423.7</v>
      </c>
      <c r="BP62" s="4">
        <v>1611335.78</v>
      </c>
      <c r="BQ62" s="4">
        <v>0</v>
      </c>
      <c r="BR62" s="4">
        <v>0</v>
      </c>
      <c r="BS62" s="4">
        <v>0</v>
      </c>
      <c r="BT62" s="4">
        <v>0</v>
      </c>
      <c r="BU62" s="4">
        <v>1096978.71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4716078.1</v>
      </c>
      <c r="CE62" s="4">
        <v>0</v>
      </c>
      <c r="CF62" s="4">
        <v>0</v>
      </c>
      <c r="CG62" s="4">
        <v>4716078.1</v>
      </c>
      <c r="CH62" s="4">
        <v>10000</v>
      </c>
      <c r="CI62" s="4">
        <v>8656102.06</v>
      </c>
      <c r="CJ62" s="4">
        <v>888682.6</v>
      </c>
      <c r="CK62" s="4">
        <v>2938469.21</v>
      </c>
      <c r="CL62" s="4">
        <v>12493253.87</v>
      </c>
      <c r="CM62" s="4">
        <v>9774418.07</v>
      </c>
      <c r="CN62" s="4">
        <v>1135963.3</v>
      </c>
      <c r="CO62" s="4">
        <v>669752.22</v>
      </c>
      <c r="CP62" s="4">
        <v>11580133.59</v>
      </c>
      <c r="CQ62" s="4">
        <v>-1090267.36</v>
      </c>
      <c r="CR62" s="4">
        <v>0</v>
      </c>
      <c r="CS62" s="4">
        <v>889902</v>
      </c>
      <c r="CT62" s="4">
        <v>-25426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-225791.36</v>
      </c>
      <c r="DF62" s="4">
        <v>687328.92</v>
      </c>
      <c r="DG62" s="4">
        <v>0</v>
      </c>
      <c r="DH62" s="4">
        <v>0</v>
      </c>
      <c r="DI62" s="4">
        <v>0</v>
      </c>
      <c r="DJ62" s="4">
        <v>0</v>
      </c>
      <c r="DK62" s="4">
        <v>527620.88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5243698.98</v>
      </c>
      <c r="DU62" s="4">
        <v>0</v>
      </c>
      <c r="DV62" s="4">
        <v>0</v>
      </c>
      <c r="DW62" s="4">
        <v>5243698.98</v>
      </c>
      <c r="DX62" s="4">
        <v>206850.82</v>
      </c>
      <c r="DY62" s="4">
        <v>10869419.91</v>
      </c>
      <c r="DZ62" s="4">
        <v>2248868.85</v>
      </c>
      <c r="EA62" s="4">
        <v>4948865.51</v>
      </c>
      <c r="EB62" s="4">
        <v>18274005.09</v>
      </c>
      <c r="EC62" s="4">
        <v>11222619.89</v>
      </c>
      <c r="ED62" s="4">
        <v>1219917.93</v>
      </c>
      <c r="EE62" s="4">
        <v>2093813.13</v>
      </c>
      <c r="EF62" s="4">
        <v>14536350.95</v>
      </c>
      <c r="EG62" s="4">
        <v>-5224042.39</v>
      </c>
      <c r="EH62" s="4">
        <v>14900</v>
      </c>
      <c r="EI62" s="4">
        <v>829455.75</v>
      </c>
      <c r="EJ62" s="4">
        <v>0</v>
      </c>
      <c r="EK62" s="4">
        <v>0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6125.69</v>
      </c>
      <c r="ES62" s="4">
        <v>0</v>
      </c>
      <c r="ET62" s="4">
        <v>0</v>
      </c>
      <c r="EU62" s="4">
        <v>-4373560.95</v>
      </c>
      <c r="EV62" s="4">
        <v>-635906.81</v>
      </c>
      <c r="EW62" s="4">
        <v>0</v>
      </c>
      <c r="EX62" s="4">
        <v>0</v>
      </c>
      <c r="EY62" s="4">
        <v>0</v>
      </c>
      <c r="EZ62" s="4">
        <v>0</v>
      </c>
      <c r="FA62" s="4">
        <v>-2310510.02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2933188.96</v>
      </c>
      <c r="FK62" s="4">
        <v>0</v>
      </c>
      <c r="FL62" s="4">
        <v>0</v>
      </c>
      <c r="FM62" s="4">
        <v>2933188.96</v>
      </c>
      <c r="FN62" s="11">
        <f t="shared" si="0"/>
        <v>0.2854035562709805</v>
      </c>
      <c r="FO62" s="11">
        <f t="shared" si="1"/>
        <v>0</v>
      </c>
    </row>
    <row r="63" spans="1:171" ht="12.75">
      <c r="A63" s="3" t="s">
        <v>122</v>
      </c>
      <c r="B63" s="4">
        <v>24108228.21</v>
      </c>
      <c r="C63" s="4">
        <v>125941449.67</v>
      </c>
      <c r="D63" s="4">
        <v>166807415</v>
      </c>
      <c r="E63" s="4">
        <v>1122417.2</v>
      </c>
      <c r="F63" s="4">
        <v>317979510.08</v>
      </c>
      <c r="G63" s="4">
        <v>243111343.65</v>
      </c>
      <c r="H63" s="4">
        <v>45507534.05</v>
      </c>
      <c r="I63" s="4">
        <v>15436308.08</v>
      </c>
      <c r="J63" s="4">
        <v>304055185.78</v>
      </c>
      <c r="K63" s="4">
        <v>-21384504.17</v>
      </c>
      <c r="L63" s="4">
        <v>1449331.7</v>
      </c>
      <c r="M63" s="4">
        <v>6798949.55</v>
      </c>
      <c r="N63" s="4">
        <v>0</v>
      </c>
      <c r="O63" s="4">
        <v>0</v>
      </c>
      <c r="P63" s="4">
        <v>0</v>
      </c>
      <c r="Q63" s="4">
        <v>122247</v>
      </c>
      <c r="R63" s="4">
        <v>0</v>
      </c>
      <c r="S63" s="4">
        <v>420000</v>
      </c>
      <c r="T63" s="4">
        <v>0</v>
      </c>
      <c r="U63" s="4">
        <v>0</v>
      </c>
      <c r="V63" s="4">
        <v>-19522767.97</v>
      </c>
      <c r="W63" s="4">
        <v>-3453618.57</v>
      </c>
      <c r="X63" s="4">
        <v>0</v>
      </c>
      <c r="Y63" s="4">
        <v>-32116743.89</v>
      </c>
      <c r="Z63" s="4">
        <v>-18192419.59</v>
      </c>
      <c r="AA63" s="4">
        <v>16013017.86</v>
      </c>
      <c r="AB63" s="4">
        <v>-10129006.58</v>
      </c>
      <c r="AC63" s="4">
        <v>0</v>
      </c>
      <c r="AD63" s="4">
        <v>5884011.28</v>
      </c>
      <c r="AE63" s="4">
        <v>5284811.28</v>
      </c>
      <c r="AF63" s="4">
        <v>89909743.41</v>
      </c>
      <c r="AG63" s="4">
        <v>0</v>
      </c>
      <c r="AH63" s="4">
        <v>0</v>
      </c>
      <c r="AI63" s="4">
        <v>0</v>
      </c>
      <c r="AJ63" s="4">
        <v>0</v>
      </c>
      <c r="AK63" s="4">
        <v>854741.9</v>
      </c>
      <c r="AL63" s="4">
        <v>90764485.31</v>
      </c>
      <c r="AM63" s="4">
        <v>0</v>
      </c>
      <c r="AN63" s="4">
        <v>13346351.32</v>
      </c>
      <c r="AO63" s="4">
        <v>0</v>
      </c>
      <c r="AP63" s="4">
        <v>0</v>
      </c>
      <c r="AQ63" s="4">
        <v>13346351.32</v>
      </c>
      <c r="AR63" s="4">
        <v>26487171.7</v>
      </c>
      <c r="AS63" s="4">
        <v>144441379.89</v>
      </c>
      <c r="AT63" s="4">
        <v>200068973.06</v>
      </c>
      <c r="AU63" s="4">
        <v>1792382.75</v>
      </c>
      <c r="AV63" s="4">
        <v>372789907.4</v>
      </c>
      <c r="AW63" s="4">
        <v>282365076.63</v>
      </c>
      <c r="AX63" s="4">
        <v>70248969.8</v>
      </c>
      <c r="AY63" s="4">
        <v>20480059.5</v>
      </c>
      <c r="AZ63" s="4">
        <v>373094105.93</v>
      </c>
      <c r="BA63" s="4">
        <v>-31718355.12</v>
      </c>
      <c r="BB63" s="4">
        <v>2247297.36</v>
      </c>
      <c r="BC63" s="4">
        <v>9278298.5</v>
      </c>
      <c r="BD63" s="4">
        <v>0</v>
      </c>
      <c r="BE63" s="4">
        <v>0</v>
      </c>
      <c r="BF63" s="4">
        <v>-497000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7103519</v>
      </c>
      <c r="BM63" s="4">
        <v>-2592236.29</v>
      </c>
      <c r="BN63" s="4">
        <v>0</v>
      </c>
      <c r="BO63" s="4">
        <v>-13586240.26</v>
      </c>
      <c r="BP63" s="4">
        <v>-13890438.79</v>
      </c>
      <c r="BQ63" s="4">
        <v>18500000.04</v>
      </c>
      <c r="BR63" s="4">
        <v>-10743555.69</v>
      </c>
      <c r="BS63" s="4">
        <v>4600000</v>
      </c>
      <c r="BT63" s="4">
        <v>12356444.35</v>
      </c>
      <c r="BU63" s="4">
        <v>8233479.21</v>
      </c>
      <c r="BV63" s="4">
        <v>102266187.76</v>
      </c>
      <c r="BW63" s="4">
        <v>0</v>
      </c>
      <c r="BX63" s="4">
        <v>0</v>
      </c>
      <c r="BY63" s="4">
        <v>0</v>
      </c>
      <c r="BZ63" s="4">
        <v>0</v>
      </c>
      <c r="CA63" s="4">
        <v>671585.9</v>
      </c>
      <c r="CB63" s="4">
        <v>102937773.66</v>
      </c>
      <c r="CC63" s="4">
        <v>0</v>
      </c>
      <c r="CD63" s="4">
        <v>21579830.53</v>
      </c>
      <c r="CE63" s="4">
        <v>0</v>
      </c>
      <c r="CF63" s="4">
        <v>0</v>
      </c>
      <c r="CG63" s="4">
        <v>21579830.53</v>
      </c>
      <c r="CH63" s="4">
        <v>27715158.44</v>
      </c>
      <c r="CI63" s="4">
        <v>174011041.6</v>
      </c>
      <c r="CJ63" s="4">
        <v>212550203.75</v>
      </c>
      <c r="CK63" s="4">
        <v>2487240.68</v>
      </c>
      <c r="CL63" s="4">
        <v>416763644.47</v>
      </c>
      <c r="CM63" s="4">
        <v>321617730.7</v>
      </c>
      <c r="CN63" s="4">
        <v>56339258.44</v>
      </c>
      <c r="CO63" s="4">
        <v>37277808.66</v>
      </c>
      <c r="CP63" s="4">
        <v>415234797.8</v>
      </c>
      <c r="CQ63" s="4">
        <v>-37736560.14</v>
      </c>
      <c r="CR63" s="4">
        <v>1331632.31</v>
      </c>
      <c r="CS63" s="4">
        <v>20261475.67</v>
      </c>
      <c r="CT63" s="4">
        <v>-487228</v>
      </c>
      <c r="CU63" s="4">
        <v>0</v>
      </c>
      <c r="CV63" s="4">
        <v>0</v>
      </c>
      <c r="CW63" s="4">
        <v>60000000</v>
      </c>
      <c r="CX63" s="4">
        <v>0</v>
      </c>
      <c r="CY63" s="4">
        <v>0</v>
      </c>
      <c r="CZ63" s="4">
        <v>0</v>
      </c>
      <c r="DA63" s="4">
        <v>0</v>
      </c>
      <c r="DB63" s="4">
        <v>45167522.7</v>
      </c>
      <c r="DC63" s="4">
        <v>-2088104.78</v>
      </c>
      <c r="DD63" s="4">
        <v>0</v>
      </c>
      <c r="DE63" s="4">
        <v>88536842.54</v>
      </c>
      <c r="DF63" s="4">
        <v>90065689.21</v>
      </c>
      <c r="DG63" s="4">
        <v>29215571.72</v>
      </c>
      <c r="DH63" s="4">
        <v>-64195025.36</v>
      </c>
      <c r="DI63" s="4">
        <v>-4600000</v>
      </c>
      <c r="DJ63" s="4">
        <v>-39579453.64</v>
      </c>
      <c r="DK63" s="4">
        <v>19288106.78</v>
      </c>
      <c r="DL63" s="4">
        <v>62686734.12</v>
      </c>
      <c r="DM63" s="4">
        <v>0</v>
      </c>
      <c r="DN63" s="4">
        <v>25687688.16</v>
      </c>
      <c r="DO63" s="4">
        <v>0</v>
      </c>
      <c r="DP63" s="4">
        <v>0</v>
      </c>
      <c r="DQ63" s="4">
        <v>3350429.9</v>
      </c>
      <c r="DR63" s="4">
        <v>91724852.18</v>
      </c>
      <c r="DS63" s="4">
        <v>0</v>
      </c>
      <c r="DT63" s="4">
        <v>40867937.31</v>
      </c>
      <c r="DU63" s="4">
        <v>0</v>
      </c>
      <c r="DV63" s="4">
        <v>0</v>
      </c>
      <c r="DW63" s="4">
        <v>40867937.31</v>
      </c>
      <c r="DX63" s="4">
        <v>31026509.46</v>
      </c>
      <c r="DY63" s="4">
        <v>226547738.88</v>
      </c>
      <c r="DZ63" s="4">
        <v>229804026.43</v>
      </c>
      <c r="EA63" s="4">
        <v>2723527.55</v>
      </c>
      <c r="EB63" s="4">
        <v>490101802.32</v>
      </c>
      <c r="EC63" s="4">
        <v>388490944.01</v>
      </c>
      <c r="ED63" s="4">
        <v>46704745.15</v>
      </c>
      <c r="EE63" s="4">
        <v>23847662.25</v>
      </c>
      <c r="EF63" s="4">
        <v>459043351.41</v>
      </c>
      <c r="EG63" s="4">
        <v>-44632327.25</v>
      </c>
      <c r="EH63" s="4">
        <v>3587484.52</v>
      </c>
      <c r="EI63" s="4">
        <v>12824891</v>
      </c>
      <c r="EJ63" s="4">
        <v>-307749.6</v>
      </c>
      <c r="EK63" s="4">
        <v>0</v>
      </c>
      <c r="EL63" s="4">
        <v>0</v>
      </c>
      <c r="EM63" s="4">
        <v>0</v>
      </c>
      <c r="EN63" s="4">
        <v>0</v>
      </c>
      <c r="EO63" s="4">
        <v>0</v>
      </c>
      <c r="EP63" s="4">
        <v>0</v>
      </c>
      <c r="EQ63" s="4">
        <v>0</v>
      </c>
      <c r="ER63" s="4">
        <v>-759709.54</v>
      </c>
      <c r="ES63" s="4">
        <v>-2388905.89</v>
      </c>
      <c r="ET63" s="4">
        <v>0</v>
      </c>
      <c r="EU63" s="4">
        <v>-29287410.87</v>
      </c>
      <c r="EV63" s="4">
        <v>1771040.04</v>
      </c>
      <c r="EW63" s="4">
        <v>30000000</v>
      </c>
      <c r="EX63" s="4">
        <v>-6717746.21</v>
      </c>
      <c r="EY63" s="4">
        <v>0</v>
      </c>
      <c r="EZ63" s="4">
        <v>23282253.79</v>
      </c>
      <c r="FA63" s="4">
        <v>11503188.24</v>
      </c>
      <c r="FB63" s="4">
        <v>85968987.91</v>
      </c>
      <c r="FC63" s="4">
        <v>0</v>
      </c>
      <c r="FD63" s="4">
        <v>0</v>
      </c>
      <c r="FE63" s="4">
        <v>56427.2</v>
      </c>
      <c r="FF63" s="4">
        <v>0</v>
      </c>
      <c r="FG63" s="4">
        <v>15744809.34</v>
      </c>
      <c r="FH63" s="4">
        <v>101770224.45</v>
      </c>
      <c r="FI63" s="4">
        <v>20103580.15</v>
      </c>
      <c r="FJ63" s="4">
        <v>52371125.55</v>
      </c>
      <c r="FK63" s="4">
        <v>0</v>
      </c>
      <c r="FL63" s="4">
        <v>0</v>
      </c>
      <c r="FM63" s="4">
        <v>52371125.55</v>
      </c>
      <c r="FN63" s="11">
        <f t="shared" si="0"/>
        <v>0.12192134488618993</v>
      </c>
      <c r="FO63" s="11">
        <f t="shared" si="1"/>
        <v>0.10079354670021408</v>
      </c>
    </row>
    <row r="64" spans="1:171" ht="12.75">
      <c r="A64" s="3" t="s">
        <v>123</v>
      </c>
      <c r="B64" s="4">
        <v>780758.61</v>
      </c>
      <c r="C64" s="4">
        <v>3547480.32</v>
      </c>
      <c r="D64" s="4">
        <v>8152797.03</v>
      </c>
      <c r="E64" s="4">
        <v>55904.21</v>
      </c>
      <c r="F64" s="4">
        <v>12536940.17</v>
      </c>
      <c r="G64" s="4">
        <v>10241818.52</v>
      </c>
      <c r="H64" s="4">
        <v>446763.49</v>
      </c>
      <c r="I64" s="4">
        <v>786163.78</v>
      </c>
      <c r="J64" s="4">
        <v>11474745.79</v>
      </c>
      <c r="K64" s="4">
        <v>-1965308.88</v>
      </c>
      <c r="L64" s="4">
        <v>22600</v>
      </c>
      <c r="M64" s="4">
        <v>1569823.95</v>
      </c>
      <c r="N64" s="4">
        <v>-139819.47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-269467.64</v>
      </c>
      <c r="W64" s="4">
        <v>-123592.49</v>
      </c>
      <c r="X64" s="4">
        <v>0</v>
      </c>
      <c r="Y64" s="4">
        <v>-782172.04</v>
      </c>
      <c r="Z64" s="4">
        <v>280022.34</v>
      </c>
      <c r="AA64" s="4">
        <v>0</v>
      </c>
      <c r="AB64" s="4">
        <v>-566329.9</v>
      </c>
      <c r="AC64" s="4">
        <v>0</v>
      </c>
      <c r="AD64" s="4">
        <v>-566329.9</v>
      </c>
      <c r="AE64" s="4">
        <v>1995633.74</v>
      </c>
      <c r="AF64" s="4">
        <v>1653180.34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1653180.34</v>
      </c>
      <c r="AM64" s="4">
        <v>0</v>
      </c>
      <c r="AN64" s="4">
        <v>2371457.72</v>
      </c>
      <c r="AO64" s="4">
        <v>0</v>
      </c>
      <c r="AP64" s="4">
        <v>0</v>
      </c>
      <c r="AQ64" s="4">
        <v>2371457.72</v>
      </c>
      <c r="AR64" s="4">
        <v>763654.17</v>
      </c>
      <c r="AS64" s="4">
        <v>4162176.96</v>
      </c>
      <c r="AT64" s="4">
        <v>11471180.03</v>
      </c>
      <c r="AU64" s="4">
        <v>51429.3</v>
      </c>
      <c r="AV64" s="4">
        <v>16448440.46</v>
      </c>
      <c r="AW64" s="4">
        <v>12750214.79</v>
      </c>
      <c r="AX64" s="4">
        <v>624014.81</v>
      </c>
      <c r="AY64" s="4">
        <v>1224891.46</v>
      </c>
      <c r="AZ64" s="4">
        <v>14599121.06</v>
      </c>
      <c r="BA64" s="4">
        <v>-7161383.98</v>
      </c>
      <c r="BB64" s="4">
        <v>10900</v>
      </c>
      <c r="BC64" s="4">
        <v>4331888.1</v>
      </c>
      <c r="BD64" s="4">
        <v>-370108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-130550.07</v>
      </c>
      <c r="BM64" s="4">
        <v>-81331.77</v>
      </c>
      <c r="BN64" s="4">
        <v>0</v>
      </c>
      <c r="BO64" s="4">
        <v>-3319253.95</v>
      </c>
      <c r="BP64" s="4">
        <v>-1469934.55</v>
      </c>
      <c r="BQ64" s="4">
        <v>1400000</v>
      </c>
      <c r="BR64" s="4">
        <v>-507277.24</v>
      </c>
      <c r="BS64" s="4">
        <v>0</v>
      </c>
      <c r="BT64" s="4">
        <v>892722.76</v>
      </c>
      <c r="BU64" s="4">
        <v>-1660862.63</v>
      </c>
      <c r="BV64" s="4">
        <v>2545903.1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2545903.1</v>
      </c>
      <c r="CC64" s="4">
        <v>0</v>
      </c>
      <c r="CD64" s="4">
        <v>710595.09</v>
      </c>
      <c r="CE64" s="4">
        <v>0</v>
      </c>
      <c r="CF64" s="4">
        <v>0</v>
      </c>
      <c r="CG64" s="4">
        <v>710595.09</v>
      </c>
      <c r="CH64" s="4">
        <v>885694.1</v>
      </c>
      <c r="CI64" s="4">
        <v>5335694.33</v>
      </c>
      <c r="CJ64" s="4">
        <v>9674564.82</v>
      </c>
      <c r="CK64" s="4">
        <v>93796.53</v>
      </c>
      <c r="CL64" s="4">
        <v>15989749.78</v>
      </c>
      <c r="CM64" s="4">
        <v>12706935.49</v>
      </c>
      <c r="CN64" s="4">
        <v>657859.3</v>
      </c>
      <c r="CO64" s="4">
        <v>1209134.34</v>
      </c>
      <c r="CP64" s="4">
        <v>14573929.13</v>
      </c>
      <c r="CQ64" s="4">
        <v>-3236314.93</v>
      </c>
      <c r="CR64" s="4">
        <v>35000</v>
      </c>
      <c r="CS64" s="4">
        <v>3115035.69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-365237.52</v>
      </c>
      <c r="DC64" s="4">
        <v>-84149.12</v>
      </c>
      <c r="DD64" s="4">
        <v>0</v>
      </c>
      <c r="DE64" s="4">
        <v>-451516.76</v>
      </c>
      <c r="DF64" s="4">
        <v>964303.89</v>
      </c>
      <c r="DG64" s="4">
        <v>170903.73</v>
      </c>
      <c r="DH64" s="4">
        <v>-651851.3</v>
      </c>
      <c r="DI64" s="4">
        <v>0</v>
      </c>
      <c r="DJ64" s="4">
        <v>-480947.57</v>
      </c>
      <c r="DK64" s="4">
        <v>-48918.19</v>
      </c>
      <c r="DL64" s="4">
        <v>2064955.53</v>
      </c>
      <c r="DM64" s="4">
        <v>0</v>
      </c>
      <c r="DN64" s="4">
        <v>0</v>
      </c>
      <c r="DO64" s="4">
        <v>0</v>
      </c>
      <c r="DP64" s="4">
        <v>0</v>
      </c>
      <c r="DQ64" s="4">
        <v>0</v>
      </c>
      <c r="DR64" s="4">
        <v>2064955.53</v>
      </c>
      <c r="DS64" s="4">
        <v>0</v>
      </c>
      <c r="DT64" s="4">
        <v>661676.9</v>
      </c>
      <c r="DU64" s="4">
        <v>0</v>
      </c>
      <c r="DV64" s="4">
        <v>0</v>
      </c>
      <c r="DW64" s="4">
        <v>661676.9</v>
      </c>
      <c r="DX64" s="4">
        <v>1194897.95</v>
      </c>
      <c r="DY64" s="4">
        <v>6737348.08</v>
      </c>
      <c r="DZ64" s="4">
        <v>10913538.31</v>
      </c>
      <c r="EA64" s="4">
        <v>53428.77</v>
      </c>
      <c r="EB64" s="4">
        <v>18899213.11</v>
      </c>
      <c r="EC64" s="4">
        <v>14437198.88</v>
      </c>
      <c r="ED64" s="4">
        <v>1212196.98</v>
      </c>
      <c r="EE64" s="4">
        <v>942949.65</v>
      </c>
      <c r="EF64" s="4">
        <v>16592345.51</v>
      </c>
      <c r="EG64" s="4">
        <v>-1388085.15</v>
      </c>
      <c r="EH64" s="4">
        <v>0</v>
      </c>
      <c r="EI64" s="4">
        <v>673940.49</v>
      </c>
      <c r="EJ64" s="4">
        <v>-699747.08</v>
      </c>
      <c r="EK64" s="4">
        <v>0</v>
      </c>
      <c r="EL64" s="4">
        <v>0</v>
      </c>
      <c r="EM64" s="4">
        <v>0</v>
      </c>
      <c r="EN64" s="4">
        <v>0</v>
      </c>
      <c r="EO64" s="4">
        <v>0</v>
      </c>
      <c r="EP64" s="4">
        <v>0</v>
      </c>
      <c r="EQ64" s="4">
        <v>0</v>
      </c>
      <c r="ER64" s="4">
        <v>47118.39</v>
      </c>
      <c r="ES64" s="4">
        <v>-75677.63</v>
      </c>
      <c r="ET64" s="4">
        <v>0</v>
      </c>
      <c r="EU64" s="4">
        <v>-1366773.35</v>
      </c>
      <c r="EV64" s="4">
        <v>940094.25</v>
      </c>
      <c r="EW64" s="4">
        <v>599747.08</v>
      </c>
      <c r="EX64" s="4">
        <v>-602339.25</v>
      </c>
      <c r="EY64" s="4">
        <v>0</v>
      </c>
      <c r="EZ64" s="4">
        <v>-2592.17</v>
      </c>
      <c r="FA64" s="4">
        <v>738078.44</v>
      </c>
      <c r="FB64" s="4">
        <v>2062363.36</v>
      </c>
      <c r="FC64" s="4">
        <v>0</v>
      </c>
      <c r="FD64" s="4">
        <v>0</v>
      </c>
      <c r="FE64" s="4">
        <v>0</v>
      </c>
      <c r="FF64" s="4">
        <v>0</v>
      </c>
      <c r="FG64" s="4">
        <v>0</v>
      </c>
      <c r="FH64" s="4">
        <v>2062363.36</v>
      </c>
      <c r="FI64" s="4">
        <v>0</v>
      </c>
      <c r="FJ64" s="4">
        <v>1399755.34</v>
      </c>
      <c r="FK64" s="4">
        <v>0</v>
      </c>
      <c r="FL64" s="4">
        <v>0</v>
      </c>
      <c r="FM64" s="4">
        <v>1399755.34</v>
      </c>
      <c r="FN64" s="11">
        <f t="shared" si="0"/>
        <v>0.03780506235055625</v>
      </c>
      <c r="FO64" s="11">
        <f t="shared" si="1"/>
        <v>0.03506008510213577</v>
      </c>
    </row>
    <row r="65" spans="1:171" ht="12.75">
      <c r="A65" s="3" t="s">
        <v>124</v>
      </c>
      <c r="B65" s="4">
        <v>894344.6</v>
      </c>
      <c r="C65" s="4">
        <v>5220021.03</v>
      </c>
      <c r="D65" s="4">
        <v>3898197.33</v>
      </c>
      <c r="E65" s="4">
        <v>36899.86</v>
      </c>
      <c r="F65" s="4">
        <v>10049462.82</v>
      </c>
      <c r="G65" s="4">
        <v>8616656.51</v>
      </c>
      <c r="H65" s="4">
        <v>901356.34</v>
      </c>
      <c r="I65" s="4">
        <v>560544.2</v>
      </c>
      <c r="J65" s="4">
        <v>10078557.05</v>
      </c>
      <c r="K65" s="4">
        <v>-705366.22</v>
      </c>
      <c r="L65" s="4">
        <v>204062</v>
      </c>
      <c r="M65" s="4">
        <v>1304763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-120715.53</v>
      </c>
      <c r="W65" s="4">
        <v>-119605.41</v>
      </c>
      <c r="X65" s="4">
        <v>0</v>
      </c>
      <c r="Y65" s="4">
        <v>682743.25</v>
      </c>
      <c r="Z65" s="4">
        <v>653649.02</v>
      </c>
      <c r="AA65" s="4">
        <v>348662.6</v>
      </c>
      <c r="AB65" s="4">
        <v>-644375.34</v>
      </c>
      <c r="AC65" s="4">
        <v>0</v>
      </c>
      <c r="AD65" s="4">
        <v>-295712.74</v>
      </c>
      <c r="AE65" s="4">
        <v>567394.22</v>
      </c>
      <c r="AF65" s="4">
        <v>2218880.37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2218880.37</v>
      </c>
      <c r="AM65" s="4">
        <v>0</v>
      </c>
      <c r="AN65" s="4">
        <v>1205185.64</v>
      </c>
      <c r="AO65" s="4">
        <v>0</v>
      </c>
      <c r="AP65" s="4">
        <v>0</v>
      </c>
      <c r="AQ65" s="4">
        <v>1205185.64</v>
      </c>
      <c r="AR65" s="4">
        <v>790201.35</v>
      </c>
      <c r="AS65" s="4">
        <v>5991842.97</v>
      </c>
      <c r="AT65" s="4">
        <v>3876228.45</v>
      </c>
      <c r="AU65" s="4">
        <v>55735.06</v>
      </c>
      <c r="AV65" s="4">
        <v>10714007.83</v>
      </c>
      <c r="AW65" s="4">
        <v>9860541.93</v>
      </c>
      <c r="AX65" s="4">
        <v>923125.13</v>
      </c>
      <c r="AY65" s="4">
        <v>747953.27</v>
      </c>
      <c r="AZ65" s="4">
        <v>11531620.33</v>
      </c>
      <c r="BA65" s="4">
        <v>-916317.14</v>
      </c>
      <c r="BB65" s="4">
        <v>287511</v>
      </c>
      <c r="BC65" s="4">
        <v>715380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-157286.64</v>
      </c>
      <c r="BM65" s="4">
        <v>-73962.41</v>
      </c>
      <c r="BN65" s="4">
        <v>0</v>
      </c>
      <c r="BO65" s="4">
        <v>-70712.78</v>
      </c>
      <c r="BP65" s="4">
        <v>-888325.28</v>
      </c>
      <c r="BQ65" s="4">
        <v>1420087.03</v>
      </c>
      <c r="BR65" s="4">
        <v>-599933.19</v>
      </c>
      <c r="BS65" s="4">
        <v>0</v>
      </c>
      <c r="BT65" s="4">
        <v>820153.84</v>
      </c>
      <c r="BU65" s="4">
        <v>29653.03</v>
      </c>
      <c r="BV65" s="4">
        <v>3039034.21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3039034.21</v>
      </c>
      <c r="CC65" s="4">
        <v>0</v>
      </c>
      <c r="CD65" s="4">
        <v>1234838.67</v>
      </c>
      <c r="CE65" s="4">
        <v>0</v>
      </c>
      <c r="CF65" s="4">
        <v>0</v>
      </c>
      <c r="CG65" s="4">
        <v>1234838.67</v>
      </c>
      <c r="CH65" s="4">
        <v>2244228.75</v>
      </c>
      <c r="CI65" s="4">
        <v>7316065.4</v>
      </c>
      <c r="CJ65" s="4">
        <v>4557936.42</v>
      </c>
      <c r="CK65" s="4">
        <v>59368.76</v>
      </c>
      <c r="CL65" s="4">
        <v>14177599.33</v>
      </c>
      <c r="CM65" s="4">
        <v>11459665.65</v>
      </c>
      <c r="CN65" s="4">
        <v>1086135.53</v>
      </c>
      <c r="CO65" s="4">
        <v>1089265.46</v>
      </c>
      <c r="CP65" s="4">
        <v>13635066.64</v>
      </c>
      <c r="CQ65" s="4">
        <v>-1907813.18</v>
      </c>
      <c r="CR65" s="4">
        <v>376892</v>
      </c>
      <c r="CS65" s="4">
        <v>1461326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-93200</v>
      </c>
      <c r="DA65" s="4">
        <v>0</v>
      </c>
      <c r="DB65" s="4">
        <v>-107539.91</v>
      </c>
      <c r="DC65" s="4">
        <v>-106239.68</v>
      </c>
      <c r="DD65" s="4">
        <v>0</v>
      </c>
      <c r="DE65" s="4">
        <v>-270335.09</v>
      </c>
      <c r="DF65" s="4">
        <v>272197.6</v>
      </c>
      <c r="DG65" s="4">
        <v>0</v>
      </c>
      <c r="DH65" s="4">
        <v>-741560.53</v>
      </c>
      <c r="DI65" s="4">
        <v>0</v>
      </c>
      <c r="DJ65" s="4">
        <v>-741560.53</v>
      </c>
      <c r="DK65" s="4">
        <v>-257415.93</v>
      </c>
      <c r="DL65" s="4">
        <v>2297473.68</v>
      </c>
      <c r="DM65" s="4">
        <v>0</v>
      </c>
      <c r="DN65" s="4">
        <v>0</v>
      </c>
      <c r="DO65" s="4">
        <v>0</v>
      </c>
      <c r="DP65" s="4">
        <v>0</v>
      </c>
      <c r="DQ65" s="4">
        <v>0</v>
      </c>
      <c r="DR65" s="4">
        <v>2297473.68</v>
      </c>
      <c r="DS65" s="4">
        <v>0</v>
      </c>
      <c r="DT65" s="4">
        <v>977422.74</v>
      </c>
      <c r="DU65" s="4">
        <v>0</v>
      </c>
      <c r="DV65" s="4">
        <v>0</v>
      </c>
      <c r="DW65" s="4">
        <v>977422.74</v>
      </c>
      <c r="DX65" s="4">
        <v>3099402.72</v>
      </c>
      <c r="DY65" s="4">
        <v>9540815.35</v>
      </c>
      <c r="DZ65" s="4">
        <v>5634882.16</v>
      </c>
      <c r="EA65" s="4">
        <v>86697.48</v>
      </c>
      <c r="EB65" s="4">
        <v>18361797.71</v>
      </c>
      <c r="EC65" s="4">
        <v>14723944.67</v>
      </c>
      <c r="ED65" s="4">
        <v>1252945.7</v>
      </c>
      <c r="EE65" s="4">
        <v>1797551.31</v>
      </c>
      <c r="EF65" s="4">
        <v>17774441.68</v>
      </c>
      <c r="EG65" s="4">
        <v>-4683404.58</v>
      </c>
      <c r="EH65" s="4">
        <v>761200</v>
      </c>
      <c r="EI65" s="4">
        <v>2781844.86</v>
      </c>
      <c r="EJ65" s="4">
        <v>0</v>
      </c>
      <c r="EK65" s="4">
        <v>0</v>
      </c>
      <c r="EL65" s="4">
        <v>0</v>
      </c>
      <c r="EM65" s="4">
        <v>0</v>
      </c>
      <c r="EN65" s="4">
        <v>0</v>
      </c>
      <c r="EO65" s="4">
        <v>0</v>
      </c>
      <c r="EP65" s="4">
        <v>0</v>
      </c>
      <c r="EQ65" s="4">
        <v>93200</v>
      </c>
      <c r="ER65" s="4">
        <v>-113032.59</v>
      </c>
      <c r="ES65" s="4">
        <v>-111003.58</v>
      </c>
      <c r="ET65" s="4">
        <v>0</v>
      </c>
      <c r="EU65" s="4">
        <v>-1160192.31</v>
      </c>
      <c r="EV65" s="4">
        <v>-572836.28</v>
      </c>
      <c r="EW65" s="4">
        <v>1700000</v>
      </c>
      <c r="EX65" s="4">
        <v>-744260.48</v>
      </c>
      <c r="EY65" s="4">
        <v>0</v>
      </c>
      <c r="EZ65" s="4">
        <v>955739.52</v>
      </c>
      <c r="FA65" s="4">
        <v>309215.78</v>
      </c>
      <c r="FB65" s="4">
        <v>3253213.2</v>
      </c>
      <c r="FC65" s="4">
        <v>0</v>
      </c>
      <c r="FD65" s="4">
        <v>0</v>
      </c>
      <c r="FE65" s="4">
        <v>0</v>
      </c>
      <c r="FF65" s="4">
        <v>0</v>
      </c>
      <c r="FG65" s="4">
        <v>0</v>
      </c>
      <c r="FH65" s="4">
        <v>3253213.2</v>
      </c>
      <c r="FI65" s="4">
        <v>0</v>
      </c>
      <c r="FJ65" s="4">
        <v>1286638.52</v>
      </c>
      <c r="FK65" s="4">
        <v>0</v>
      </c>
      <c r="FL65" s="4">
        <v>0</v>
      </c>
      <c r="FM65" s="4">
        <v>1286638.52</v>
      </c>
      <c r="FN65" s="11">
        <f t="shared" si="0"/>
        <v>-0.0291537325731708</v>
      </c>
      <c r="FO65" s="11">
        <f t="shared" si="1"/>
        <v>0.10710142389429472</v>
      </c>
    </row>
    <row r="66" spans="1:171" ht="12.75">
      <c r="A66" s="3" t="s">
        <v>125</v>
      </c>
      <c r="B66" s="4">
        <v>2122836.39</v>
      </c>
      <c r="C66" s="4">
        <v>5446116.61</v>
      </c>
      <c r="D66" s="4">
        <v>7759020.02</v>
      </c>
      <c r="E66" s="4">
        <v>123658.4</v>
      </c>
      <c r="F66" s="4">
        <v>15451631.42</v>
      </c>
      <c r="G66" s="4">
        <v>12505021.8</v>
      </c>
      <c r="H66" s="4">
        <v>1192142.61</v>
      </c>
      <c r="I66" s="4">
        <v>1446051.62</v>
      </c>
      <c r="J66" s="4">
        <v>15143216.03</v>
      </c>
      <c r="K66" s="4">
        <v>-5617486.5600000005</v>
      </c>
      <c r="L66" s="4">
        <v>0</v>
      </c>
      <c r="M66" s="4">
        <v>4055940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-140801.51</v>
      </c>
      <c r="W66" s="4">
        <v>-141452.14</v>
      </c>
      <c r="X66" s="4">
        <v>0</v>
      </c>
      <c r="Y66" s="4">
        <v>-1702348.07</v>
      </c>
      <c r="Z66" s="4">
        <v>-1393932.68</v>
      </c>
      <c r="AA66" s="4">
        <v>3198333.8</v>
      </c>
      <c r="AB66" s="4">
        <v>-877444.97</v>
      </c>
      <c r="AC66" s="4">
        <v>-186866</v>
      </c>
      <c r="AD66" s="4">
        <v>2134022.83</v>
      </c>
      <c r="AE66" s="4">
        <v>261492.57</v>
      </c>
      <c r="AF66" s="4">
        <v>3702336.44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3702336.44</v>
      </c>
      <c r="AM66" s="4">
        <v>0</v>
      </c>
      <c r="AN66" s="4">
        <v>286770.32</v>
      </c>
      <c r="AO66" s="4">
        <v>0</v>
      </c>
      <c r="AP66" s="4">
        <v>0</v>
      </c>
      <c r="AQ66" s="4">
        <v>286770.32</v>
      </c>
      <c r="AR66" s="4">
        <v>2055756.97</v>
      </c>
      <c r="AS66" s="4">
        <v>6157011.43</v>
      </c>
      <c r="AT66" s="4">
        <v>8998594.6</v>
      </c>
      <c r="AU66" s="4">
        <v>423232.54</v>
      </c>
      <c r="AV66" s="4">
        <v>17634595.54</v>
      </c>
      <c r="AW66" s="4">
        <v>13591466.66</v>
      </c>
      <c r="AX66" s="4">
        <v>1229602.67</v>
      </c>
      <c r="AY66" s="4">
        <v>1342227.11</v>
      </c>
      <c r="AZ66" s="4">
        <v>16163296.44</v>
      </c>
      <c r="BA66" s="4">
        <v>-3405689.88</v>
      </c>
      <c r="BB66" s="4">
        <v>12900</v>
      </c>
      <c r="BC66" s="4">
        <v>2064460.14</v>
      </c>
      <c r="BD66" s="4">
        <v>-47245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-143092.96</v>
      </c>
      <c r="BM66" s="4">
        <v>-143767.72</v>
      </c>
      <c r="BN66" s="4">
        <v>0</v>
      </c>
      <c r="BO66" s="4">
        <v>-1518667.7</v>
      </c>
      <c r="BP66" s="4">
        <v>-47368.6</v>
      </c>
      <c r="BQ66" s="4">
        <v>2699449.4</v>
      </c>
      <c r="BR66" s="4">
        <v>-1636505.46</v>
      </c>
      <c r="BS66" s="4">
        <v>-86766.42</v>
      </c>
      <c r="BT66" s="4">
        <v>976177.52</v>
      </c>
      <c r="BU66" s="4">
        <v>198689.06</v>
      </c>
      <c r="BV66" s="4">
        <v>4678513.96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4678513.96</v>
      </c>
      <c r="CC66" s="4">
        <v>0</v>
      </c>
      <c r="CD66" s="4">
        <v>485459.38</v>
      </c>
      <c r="CE66" s="4">
        <v>0</v>
      </c>
      <c r="CF66" s="4">
        <v>0</v>
      </c>
      <c r="CG66" s="4">
        <v>485459.38</v>
      </c>
      <c r="CH66" s="4">
        <v>1779007.63</v>
      </c>
      <c r="CI66" s="4">
        <v>7162319</v>
      </c>
      <c r="CJ66" s="4">
        <v>7877292.61</v>
      </c>
      <c r="CK66" s="4">
        <v>464715.23</v>
      </c>
      <c r="CL66" s="4">
        <v>17283334.47</v>
      </c>
      <c r="CM66" s="4">
        <v>15109319.25</v>
      </c>
      <c r="CN66" s="4">
        <v>1151171.64</v>
      </c>
      <c r="CO66" s="4">
        <v>1041627.21</v>
      </c>
      <c r="CP66" s="4">
        <v>17302118.1</v>
      </c>
      <c r="CQ66" s="4">
        <v>-1309918.64</v>
      </c>
      <c r="CR66" s="4">
        <v>26600</v>
      </c>
      <c r="CS66" s="4">
        <v>362811</v>
      </c>
      <c r="CT66" s="4">
        <v>-36930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-179996.43</v>
      </c>
      <c r="DC66" s="4">
        <v>-179996.43</v>
      </c>
      <c r="DD66" s="4">
        <v>0</v>
      </c>
      <c r="DE66" s="4">
        <v>-1137434.07</v>
      </c>
      <c r="DF66" s="4">
        <v>-1156217.7</v>
      </c>
      <c r="DG66" s="4">
        <v>1199478.52</v>
      </c>
      <c r="DH66" s="4">
        <v>-171597.59</v>
      </c>
      <c r="DI66" s="4">
        <v>-589572.79</v>
      </c>
      <c r="DJ66" s="4">
        <v>438308.14</v>
      </c>
      <c r="DK66" s="4">
        <v>-165559.27</v>
      </c>
      <c r="DL66" s="4">
        <v>5116822.1</v>
      </c>
      <c r="DM66" s="4">
        <v>0</v>
      </c>
      <c r="DN66" s="4">
        <v>0</v>
      </c>
      <c r="DO66" s="4">
        <v>0</v>
      </c>
      <c r="DP66" s="4">
        <v>0</v>
      </c>
      <c r="DQ66" s="4">
        <v>0</v>
      </c>
      <c r="DR66" s="4">
        <v>5116822.1</v>
      </c>
      <c r="DS66" s="4">
        <v>0</v>
      </c>
      <c r="DT66" s="4">
        <v>319900.11</v>
      </c>
      <c r="DU66" s="4">
        <v>0</v>
      </c>
      <c r="DV66" s="4">
        <v>0</v>
      </c>
      <c r="DW66" s="4">
        <v>319900.11</v>
      </c>
      <c r="DX66" s="4">
        <v>1949772.79</v>
      </c>
      <c r="DY66" s="4">
        <v>9205850.24</v>
      </c>
      <c r="DZ66" s="4">
        <v>9135652.27</v>
      </c>
      <c r="EA66" s="4">
        <v>306339.57</v>
      </c>
      <c r="EB66" s="4">
        <v>20597614.87</v>
      </c>
      <c r="EC66" s="4">
        <v>16726333.36</v>
      </c>
      <c r="ED66" s="4">
        <v>1198248.52</v>
      </c>
      <c r="EE66" s="4">
        <v>1319968.59</v>
      </c>
      <c r="EF66" s="4">
        <v>19244550.47</v>
      </c>
      <c r="EG66" s="4">
        <v>-3852088.1</v>
      </c>
      <c r="EH66" s="4">
        <v>10000</v>
      </c>
      <c r="EI66" s="4">
        <v>2778660.31</v>
      </c>
      <c r="EJ66" s="4">
        <v>0</v>
      </c>
      <c r="EK66" s="4">
        <v>0</v>
      </c>
      <c r="EL66" s="4">
        <v>0</v>
      </c>
      <c r="EM66" s="4">
        <v>0</v>
      </c>
      <c r="EN66" s="4">
        <v>0</v>
      </c>
      <c r="EO66" s="4">
        <v>0</v>
      </c>
      <c r="EP66" s="4">
        <v>0</v>
      </c>
      <c r="EQ66" s="4">
        <v>0</v>
      </c>
      <c r="ER66" s="4">
        <v>-249712.96</v>
      </c>
      <c r="ES66" s="4">
        <v>-250602.44</v>
      </c>
      <c r="ET66" s="4">
        <v>0</v>
      </c>
      <c r="EU66" s="4">
        <v>-1313140.75</v>
      </c>
      <c r="EV66" s="4">
        <v>39923.65</v>
      </c>
      <c r="EW66" s="4">
        <v>0</v>
      </c>
      <c r="EX66" s="4">
        <v>-430043.54</v>
      </c>
      <c r="EY66" s="4">
        <v>264603.22</v>
      </c>
      <c r="EZ66" s="4">
        <v>-165440.32</v>
      </c>
      <c r="FA66" s="4">
        <v>-233938.27</v>
      </c>
      <c r="FB66" s="4">
        <v>4951381.78</v>
      </c>
      <c r="FC66" s="4">
        <v>0</v>
      </c>
      <c r="FD66" s="4">
        <v>0</v>
      </c>
      <c r="FE66" s="4">
        <v>0</v>
      </c>
      <c r="FF66" s="4">
        <v>0</v>
      </c>
      <c r="FG66" s="4">
        <v>0</v>
      </c>
      <c r="FH66" s="4">
        <v>4951381.78</v>
      </c>
      <c r="FI66" s="4">
        <v>0</v>
      </c>
      <c r="FJ66" s="4">
        <v>85961.84</v>
      </c>
      <c r="FK66" s="4">
        <v>0</v>
      </c>
      <c r="FL66" s="4">
        <v>0</v>
      </c>
      <c r="FM66" s="4">
        <v>85961.84</v>
      </c>
      <c r="FN66" s="11">
        <f t="shared" si="0"/>
        <v>-0.12416948982404194</v>
      </c>
      <c r="FO66" s="11">
        <f t="shared" si="1"/>
        <v>0.23621278340757715</v>
      </c>
    </row>
    <row r="67" spans="1:171" ht="12.75">
      <c r="A67" s="3" t="s">
        <v>126</v>
      </c>
      <c r="B67" s="4">
        <v>543689.71</v>
      </c>
      <c r="C67" s="4">
        <v>3911957.56</v>
      </c>
      <c r="D67" s="4">
        <v>4512139.25</v>
      </c>
      <c r="E67" s="4">
        <v>201849.68</v>
      </c>
      <c r="F67" s="4">
        <v>9169636.2</v>
      </c>
      <c r="G67" s="4">
        <v>7273291.81</v>
      </c>
      <c r="H67" s="4">
        <v>833124</v>
      </c>
      <c r="I67" s="4">
        <v>411898.14</v>
      </c>
      <c r="J67" s="4">
        <v>8518313.95</v>
      </c>
      <c r="K67" s="4">
        <v>-795570.59</v>
      </c>
      <c r="L67" s="4">
        <v>50500</v>
      </c>
      <c r="M67" s="4">
        <v>823648.3</v>
      </c>
      <c r="N67" s="4">
        <v>0</v>
      </c>
      <c r="O67" s="4">
        <v>0</v>
      </c>
      <c r="P67" s="4">
        <v>0</v>
      </c>
      <c r="Q67" s="4">
        <v>0</v>
      </c>
      <c r="R67" s="4">
        <v>-10783</v>
      </c>
      <c r="S67" s="4">
        <v>0</v>
      </c>
      <c r="T67" s="4">
        <v>0</v>
      </c>
      <c r="U67" s="4">
        <v>0</v>
      </c>
      <c r="V67" s="4">
        <v>-59567.84</v>
      </c>
      <c r="W67" s="4">
        <v>-58795.09</v>
      </c>
      <c r="X67" s="4">
        <v>0</v>
      </c>
      <c r="Y67" s="4">
        <v>8226.87</v>
      </c>
      <c r="Z67" s="4">
        <v>659549.12</v>
      </c>
      <c r="AA67" s="4">
        <v>0</v>
      </c>
      <c r="AB67" s="4">
        <v>-33314</v>
      </c>
      <c r="AC67" s="4">
        <v>0</v>
      </c>
      <c r="AD67" s="4">
        <v>-33314</v>
      </c>
      <c r="AE67" s="4">
        <v>292647.51</v>
      </c>
      <c r="AF67" s="4">
        <v>1105144</v>
      </c>
      <c r="AG67" s="4">
        <v>0</v>
      </c>
      <c r="AH67" s="4">
        <v>458090.6</v>
      </c>
      <c r="AI67" s="4">
        <v>0</v>
      </c>
      <c r="AJ67" s="4">
        <v>0</v>
      </c>
      <c r="AK67" s="4">
        <v>0</v>
      </c>
      <c r="AL67" s="4">
        <v>1563234.6</v>
      </c>
      <c r="AM67" s="4">
        <v>0</v>
      </c>
      <c r="AN67" s="4">
        <v>565820.27</v>
      </c>
      <c r="AO67" s="4">
        <v>0</v>
      </c>
      <c r="AP67" s="4">
        <v>0</v>
      </c>
      <c r="AQ67" s="4">
        <v>565820.27</v>
      </c>
      <c r="AR67" s="4">
        <v>695510.9</v>
      </c>
      <c r="AS67" s="4">
        <v>4797545.51</v>
      </c>
      <c r="AT67" s="4">
        <v>5396955.01</v>
      </c>
      <c r="AU67" s="4">
        <v>303822.54</v>
      </c>
      <c r="AV67" s="4">
        <v>11193833.96</v>
      </c>
      <c r="AW67" s="4">
        <v>8362138.17</v>
      </c>
      <c r="AX67" s="4">
        <v>1093363.3</v>
      </c>
      <c r="AY67" s="4">
        <v>1267531.39</v>
      </c>
      <c r="AZ67" s="4">
        <v>10723032.86</v>
      </c>
      <c r="BA67" s="4">
        <v>-4734060.57</v>
      </c>
      <c r="BB67" s="4">
        <v>0</v>
      </c>
      <c r="BC67" s="4">
        <v>846000</v>
      </c>
      <c r="BD67" s="4">
        <v>0</v>
      </c>
      <c r="BE67" s="4">
        <v>0</v>
      </c>
      <c r="BF67" s="4">
        <v>0</v>
      </c>
      <c r="BG67" s="4">
        <v>0</v>
      </c>
      <c r="BH67" s="4">
        <v>-214500</v>
      </c>
      <c r="BI67" s="4">
        <v>0</v>
      </c>
      <c r="BJ67" s="4">
        <v>0</v>
      </c>
      <c r="BK67" s="4">
        <v>0</v>
      </c>
      <c r="BL67" s="4">
        <v>-55463.76</v>
      </c>
      <c r="BM67" s="4">
        <v>-76525.94</v>
      </c>
      <c r="BN67" s="4">
        <v>0</v>
      </c>
      <c r="BO67" s="4">
        <v>-4158024.33</v>
      </c>
      <c r="BP67" s="4">
        <v>-3687223.23</v>
      </c>
      <c r="BQ67" s="4">
        <v>4647643.82</v>
      </c>
      <c r="BR67" s="4">
        <v>-300767.34</v>
      </c>
      <c r="BS67" s="4">
        <v>0</v>
      </c>
      <c r="BT67" s="4">
        <v>4346876.48</v>
      </c>
      <c r="BU67" s="4">
        <v>632911.42</v>
      </c>
      <c r="BV67" s="4">
        <v>5452020.48</v>
      </c>
      <c r="BW67" s="4">
        <v>0</v>
      </c>
      <c r="BX67" s="4">
        <v>458090.6</v>
      </c>
      <c r="BY67" s="4">
        <v>0</v>
      </c>
      <c r="BZ67" s="4">
        <v>0</v>
      </c>
      <c r="CA67" s="4">
        <v>0</v>
      </c>
      <c r="CB67" s="4">
        <v>5910111.08</v>
      </c>
      <c r="CC67" s="4">
        <v>0</v>
      </c>
      <c r="CD67" s="4">
        <v>1198731.69</v>
      </c>
      <c r="CE67" s="4">
        <v>0</v>
      </c>
      <c r="CF67" s="4">
        <v>0</v>
      </c>
      <c r="CG67" s="4">
        <v>1198731.69</v>
      </c>
      <c r="CH67" s="4">
        <v>639160.78</v>
      </c>
      <c r="CI67" s="4">
        <v>6418147.88</v>
      </c>
      <c r="CJ67" s="4">
        <v>5427830.48</v>
      </c>
      <c r="CK67" s="4">
        <v>480169.63</v>
      </c>
      <c r="CL67" s="4">
        <v>12965308.77</v>
      </c>
      <c r="CM67" s="4">
        <v>9486483.69</v>
      </c>
      <c r="CN67" s="4">
        <v>1312582.65</v>
      </c>
      <c r="CO67" s="4">
        <v>466338.48</v>
      </c>
      <c r="CP67" s="4">
        <v>11265404.82</v>
      </c>
      <c r="CQ67" s="4">
        <v>-617491.79</v>
      </c>
      <c r="CR67" s="4">
        <v>141000</v>
      </c>
      <c r="CS67" s="4">
        <v>2206880.93</v>
      </c>
      <c r="CT67" s="4">
        <v>-10000</v>
      </c>
      <c r="CU67" s="4">
        <v>0</v>
      </c>
      <c r="CV67" s="4">
        <v>0</v>
      </c>
      <c r="CW67" s="4">
        <v>0</v>
      </c>
      <c r="CX67" s="4">
        <v>-444000</v>
      </c>
      <c r="CY67" s="4">
        <v>0</v>
      </c>
      <c r="CZ67" s="4">
        <v>0</v>
      </c>
      <c r="DA67" s="4">
        <v>0</v>
      </c>
      <c r="DB67" s="4">
        <v>-141067.16</v>
      </c>
      <c r="DC67" s="4">
        <v>-144206.82</v>
      </c>
      <c r="DD67" s="4">
        <v>0</v>
      </c>
      <c r="DE67" s="4">
        <v>1135321.98</v>
      </c>
      <c r="DF67" s="4">
        <v>2835225.93</v>
      </c>
      <c r="DG67" s="4">
        <v>0</v>
      </c>
      <c r="DH67" s="4">
        <v>-1917148.36</v>
      </c>
      <c r="DI67" s="4">
        <v>0</v>
      </c>
      <c r="DJ67" s="4">
        <v>-1917148.36</v>
      </c>
      <c r="DK67" s="4">
        <v>505646.2</v>
      </c>
      <c r="DL67" s="4">
        <v>3534872.12</v>
      </c>
      <c r="DM67" s="4">
        <v>0</v>
      </c>
      <c r="DN67" s="4">
        <v>358090.6</v>
      </c>
      <c r="DO67" s="4">
        <v>0</v>
      </c>
      <c r="DP67" s="4">
        <v>0</v>
      </c>
      <c r="DQ67" s="4">
        <v>0</v>
      </c>
      <c r="DR67" s="4">
        <v>3892962.72</v>
      </c>
      <c r="DS67" s="4">
        <v>0</v>
      </c>
      <c r="DT67" s="4">
        <v>1704377.89</v>
      </c>
      <c r="DU67" s="4">
        <v>0</v>
      </c>
      <c r="DV67" s="4">
        <v>0</v>
      </c>
      <c r="DW67" s="4">
        <v>1704377.89</v>
      </c>
      <c r="DX67" s="5">
        <v>722598.05</v>
      </c>
      <c r="DY67" s="5">
        <v>8201088.74</v>
      </c>
      <c r="DZ67" s="5">
        <v>5625479.85</v>
      </c>
      <c r="EA67" s="5">
        <v>470191.31</v>
      </c>
      <c r="EB67" s="5">
        <v>15019357.95</v>
      </c>
      <c r="EC67" s="5">
        <v>11350399.79</v>
      </c>
      <c r="ED67" s="5">
        <v>1281460.39</v>
      </c>
      <c r="EE67" s="5">
        <v>963301.11</v>
      </c>
      <c r="EF67" s="5">
        <v>13595161.29</v>
      </c>
      <c r="EG67" s="5">
        <v>-2584237.39</v>
      </c>
      <c r="EH67" s="5">
        <v>0</v>
      </c>
      <c r="EI67" s="5">
        <v>2175127.9</v>
      </c>
      <c r="EJ67" s="5">
        <v>0</v>
      </c>
      <c r="EK67" s="5">
        <v>0</v>
      </c>
      <c r="EL67" s="5">
        <v>0</v>
      </c>
      <c r="EM67" s="5">
        <v>0</v>
      </c>
      <c r="EN67" s="5">
        <v>0</v>
      </c>
      <c r="EO67" s="5">
        <v>0</v>
      </c>
      <c r="EP67" s="5">
        <v>0</v>
      </c>
      <c r="EQ67" s="5">
        <v>0</v>
      </c>
      <c r="ER67" s="5">
        <v>-112289.14</v>
      </c>
      <c r="ES67" s="5">
        <v>-162258.14</v>
      </c>
      <c r="ET67" s="5">
        <v>0</v>
      </c>
      <c r="EU67" s="5">
        <v>-521398.63</v>
      </c>
      <c r="EV67" s="5">
        <v>902798.03</v>
      </c>
      <c r="EW67" s="5">
        <v>0</v>
      </c>
      <c r="EX67" s="5">
        <v>-359403.52</v>
      </c>
      <c r="EY67" s="5">
        <v>0</v>
      </c>
      <c r="EZ67" s="5">
        <v>-359403.52</v>
      </c>
      <c r="FA67" s="5">
        <v>451018.27</v>
      </c>
      <c r="FB67" s="5">
        <v>3175468.6</v>
      </c>
      <c r="FC67" s="5">
        <v>0</v>
      </c>
      <c r="FD67" s="5">
        <v>258090.6</v>
      </c>
      <c r="FE67" s="5">
        <v>0</v>
      </c>
      <c r="FF67" s="5">
        <v>0</v>
      </c>
      <c r="FG67" s="5">
        <v>0</v>
      </c>
      <c r="FH67" s="5">
        <v>3433559.2</v>
      </c>
      <c r="FI67" s="5">
        <v>0</v>
      </c>
      <c r="FJ67" s="5">
        <v>2155396.16</v>
      </c>
      <c r="FK67" s="5">
        <v>0</v>
      </c>
      <c r="FL67" s="5">
        <v>0</v>
      </c>
      <c r="FM67" s="5">
        <v>2155396.16</v>
      </c>
      <c r="FN67" s="11">
        <f t="shared" si="0"/>
        <v>0.04729562024986563</v>
      </c>
      <c r="FO67" s="11">
        <f t="shared" si="1"/>
        <v>0.08510104388317079</v>
      </c>
    </row>
    <row r="68" spans="1:171" ht="12.75">
      <c r="A68" s="3" t="s">
        <v>127</v>
      </c>
      <c r="B68" s="4">
        <v>650166.36</v>
      </c>
      <c r="C68" s="4">
        <v>4371352.61</v>
      </c>
      <c r="D68" s="4">
        <v>6570920.95</v>
      </c>
      <c r="E68" s="4">
        <v>46358.09</v>
      </c>
      <c r="F68" s="4">
        <v>11638798.01</v>
      </c>
      <c r="G68" s="4">
        <v>10394017.61</v>
      </c>
      <c r="H68" s="4">
        <v>617504</v>
      </c>
      <c r="I68" s="4">
        <v>446432.51</v>
      </c>
      <c r="J68" s="4">
        <v>11457954.12</v>
      </c>
      <c r="K68" s="4">
        <v>-516412</v>
      </c>
      <c r="L68" s="4">
        <v>650620</v>
      </c>
      <c r="M68" s="4">
        <v>850000</v>
      </c>
      <c r="N68" s="4">
        <v>0</v>
      </c>
      <c r="O68" s="4">
        <v>0</v>
      </c>
      <c r="P68" s="4">
        <v>0</v>
      </c>
      <c r="Q68" s="4">
        <v>0</v>
      </c>
      <c r="R68" s="4">
        <v>-58500</v>
      </c>
      <c r="S68" s="4">
        <v>0</v>
      </c>
      <c r="T68" s="4">
        <v>0</v>
      </c>
      <c r="U68" s="4">
        <v>0</v>
      </c>
      <c r="V68" s="4">
        <v>-32533.17</v>
      </c>
      <c r="W68" s="4">
        <v>-32533.17</v>
      </c>
      <c r="X68" s="4">
        <v>0</v>
      </c>
      <c r="Y68" s="4">
        <v>893174.83</v>
      </c>
      <c r="Z68" s="4">
        <v>1074018.72</v>
      </c>
      <c r="AA68" s="4">
        <v>0</v>
      </c>
      <c r="AB68" s="4">
        <v>-75540</v>
      </c>
      <c r="AC68" s="4">
        <v>0</v>
      </c>
      <c r="AD68" s="4">
        <v>-75540</v>
      </c>
      <c r="AE68" s="4">
        <v>560126.17</v>
      </c>
      <c r="AF68" s="4">
        <v>338460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338460</v>
      </c>
      <c r="AM68" s="4">
        <v>0</v>
      </c>
      <c r="AN68" s="4">
        <v>651151</v>
      </c>
      <c r="AO68" s="4">
        <v>0</v>
      </c>
      <c r="AP68" s="4">
        <v>0</v>
      </c>
      <c r="AQ68" s="4">
        <v>651151</v>
      </c>
      <c r="AR68" s="4">
        <v>734900.88</v>
      </c>
      <c r="AS68" s="4">
        <v>5114515.67</v>
      </c>
      <c r="AT68" s="4">
        <v>6710867.14</v>
      </c>
      <c r="AU68" s="4">
        <v>83544.41</v>
      </c>
      <c r="AV68" s="4">
        <v>12643828.1</v>
      </c>
      <c r="AW68" s="4">
        <v>10818886.12</v>
      </c>
      <c r="AX68" s="4">
        <v>1119222.45</v>
      </c>
      <c r="AY68" s="4">
        <v>584031.29</v>
      </c>
      <c r="AZ68" s="4">
        <v>12522139.86</v>
      </c>
      <c r="BA68" s="4">
        <v>-800516.35</v>
      </c>
      <c r="BB68" s="4">
        <v>42925.85</v>
      </c>
      <c r="BC68" s="4">
        <v>854000</v>
      </c>
      <c r="BD68" s="4">
        <v>0</v>
      </c>
      <c r="BE68" s="4">
        <v>0</v>
      </c>
      <c r="BF68" s="4">
        <v>0</v>
      </c>
      <c r="BG68" s="4">
        <v>0</v>
      </c>
      <c r="BH68" s="4">
        <v>-201000</v>
      </c>
      <c r="BI68" s="4">
        <v>0</v>
      </c>
      <c r="BJ68" s="4">
        <v>0</v>
      </c>
      <c r="BK68" s="4">
        <v>0</v>
      </c>
      <c r="BL68" s="4">
        <v>-14515.36</v>
      </c>
      <c r="BM68" s="4">
        <v>-14515.36</v>
      </c>
      <c r="BN68" s="4">
        <v>0</v>
      </c>
      <c r="BO68" s="4">
        <v>-119105.86</v>
      </c>
      <c r="BP68" s="4">
        <v>2582.38</v>
      </c>
      <c r="BQ68" s="4">
        <v>101000</v>
      </c>
      <c r="BR68" s="4">
        <v>-369910.51</v>
      </c>
      <c r="BS68" s="4">
        <v>0</v>
      </c>
      <c r="BT68" s="4">
        <v>-268910.51</v>
      </c>
      <c r="BU68" s="4">
        <v>-520972.7</v>
      </c>
      <c r="BV68" s="4">
        <v>69549.49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69549.49</v>
      </c>
      <c r="CC68" s="4">
        <v>0</v>
      </c>
      <c r="CD68" s="4">
        <v>130178.3</v>
      </c>
      <c r="CE68" s="4">
        <v>0</v>
      </c>
      <c r="CF68" s="4">
        <v>0</v>
      </c>
      <c r="CG68" s="4">
        <v>130178.3</v>
      </c>
      <c r="CH68" s="4">
        <v>795292.21</v>
      </c>
      <c r="CI68" s="4">
        <v>6527901.02</v>
      </c>
      <c r="CJ68" s="4">
        <v>6509141.28</v>
      </c>
      <c r="CK68" s="4">
        <v>133356.83</v>
      </c>
      <c r="CL68" s="4">
        <v>13965691.34</v>
      </c>
      <c r="CM68" s="4">
        <v>12294030.3</v>
      </c>
      <c r="CN68" s="4">
        <v>1115040.39</v>
      </c>
      <c r="CO68" s="4">
        <v>812758.52</v>
      </c>
      <c r="CP68" s="4">
        <v>14221829.21</v>
      </c>
      <c r="CQ68" s="4">
        <v>-1661083.55</v>
      </c>
      <c r="CR68" s="4">
        <v>24465</v>
      </c>
      <c r="CS68" s="4">
        <v>1449000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-7593.83</v>
      </c>
      <c r="DC68" s="4">
        <v>-7593.83</v>
      </c>
      <c r="DD68" s="4">
        <v>0</v>
      </c>
      <c r="DE68" s="4">
        <v>-195212.38</v>
      </c>
      <c r="DF68" s="4">
        <v>-451350.25</v>
      </c>
      <c r="DG68" s="4">
        <v>500000</v>
      </c>
      <c r="DH68" s="4">
        <v>-226449.26</v>
      </c>
      <c r="DI68" s="4">
        <v>0</v>
      </c>
      <c r="DJ68" s="4">
        <v>273550.74</v>
      </c>
      <c r="DK68" s="4">
        <v>147955.07</v>
      </c>
      <c r="DL68" s="4">
        <v>343100.23</v>
      </c>
      <c r="DM68" s="4">
        <v>0</v>
      </c>
      <c r="DN68" s="4">
        <v>0</v>
      </c>
      <c r="DO68" s="4">
        <v>0</v>
      </c>
      <c r="DP68" s="4">
        <v>0</v>
      </c>
      <c r="DQ68" s="4">
        <v>0</v>
      </c>
      <c r="DR68" s="4">
        <v>343100.23</v>
      </c>
      <c r="DS68" s="4">
        <v>0</v>
      </c>
      <c r="DT68" s="4">
        <v>278133.37</v>
      </c>
      <c r="DU68" s="4">
        <v>0</v>
      </c>
      <c r="DV68" s="4">
        <v>0</v>
      </c>
      <c r="DW68" s="4">
        <v>278133.37</v>
      </c>
      <c r="DX68" s="5">
        <v>1022404.84</v>
      </c>
      <c r="DY68" s="5">
        <v>7664800.04</v>
      </c>
      <c r="DZ68" s="5">
        <v>6992686.7</v>
      </c>
      <c r="EA68" s="5">
        <v>158282.38</v>
      </c>
      <c r="EB68" s="5">
        <v>15838173.96</v>
      </c>
      <c r="EC68" s="5">
        <v>13791371.08</v>
      </c>
      <c r="ED68" s="5">
        <v>1214159.9</v>
      </c>
      <c r="EE68" s="5">
        <v>780816.68</v>
      </c>
      <c r="EF68" s="5">
        <v>15786347.66</v>
      </c>
      <c r="EG68" s="5">
        <v>-855005.76</v>
      </c>
      <c r="EH68" s="5">
        <v>580211.2</v>
      </c>
      <c r="EI68" s="5">
        <v>1941000</v>
      </c>
      <c r="EJ68" s="5">
        <v>-363169</v>
      </c>
      <c r="EK68" s="5">
        <v>0</v>
      </c>
      <c r="EL68" s="5">
        <v>0</v>
      </c>
      <c r="EM68" s="5">
        <v>0</v>
      </c>
      <c r="EN68" s="5">
        <v>-2326500</v>
      </c>
      <c r="EO68" s="5">
        <v>0</v>
      </c>
      <c r="EP68" s="5">
        <v>0</v>
      </c>
      <c r="EQ68" s="5">
        <v>0</v>
      </c>
      <c r="ER68" s="5">
        <v>-105370.8</v>
      </c>
      <c r="ES68" s="5">
        <v>-105370.8</v>
      </c>
      <c r="ET68" s="5">
        <v>0</v>
      </c>
      <c r="EU68" s="5">
        <v>-1128834.36</v>
      </c>
      <c r="EV68" s="5">
        <v>-1077008.06</v>
      </c>
      <c r="EW68" s="5">
        <v>2573393.43</v>
      </c>
      <c r="EX68" s="5">
        <v>-127695.35</v>
      </c>
      <c r="EY68" s="5">
        <v>0</v>
      </c>
      <c r="EZ68" s="5">
        <v>2445698.08</v>
      </c>
      <c r="FA68" s="5">
        <v>1532457.65</v>
      </c>
      <c r="FB68" s="5">
        <v>2788798.31</v>
      </c>
      <c r="FC68" s="5">
        <v>0</v>
      </c>
      <c r="FD68" s="5">
        <v>0</v>
      </c>
      <c r="FE68" s="5">
        <v>0</v>
      </c>
      <c r="FF68" s="5">
        <v>0</v>
      </c>
      <c r="FG68" s="5">
        <v>0</v>
      </c>
      <c r="FH68" s="5">
        <v>2788798.31</v>
      </c>
      <c r="FI68" s="5">
        <v>0</v>
      </c>
      <c r="FJ68" s="5">
        <v>1810591.02</v>
      </c>
      <c r="FK68" s="5">
        <v>0</v>
      </c>
      <c r="FL68" s="5">
        <v>0</v>
      </c>
      <c r="FM68" s="5">
        <v>1810591.02</v>
      </c>
      <c r="FN68" s="11">
        <f t="shared" si="0"/>
        <v>-0.028523314060126675</v>
      </c>
      <c r="FO68" s="11">
        <f t="shared" si="1"/>
        <v>0.061762630747111705</v>
      </c>
    </row>
    <row r="69" spans="1:171" ht="12.75">
      <c r="A69" s="3" t="s">
        <v>128</v>
      </c>
      <c r="B69" s="4">
        <v>5211752.89</v>
      </c>
      <c r="C69" s="4">
        <v>25253351.91</v>
      </c>
      <c r="D69" s="4">
        <v>15348170.5</v>
      </c>
      <c r="E69" s="4">
        <v>986640.89</v>
      </c>
      <c r="F69" s="4">
        <v>46799916.19</v>
      </c>
      <c r="G69" s="4">
        <v>37444600.43</v>
      </c>
      <c r="H69" s="4">
        <v>3170574.57</v>
      </c>
      <c r="I69" s="4">
        <v>2558443.01</v>
      </c>
      <c r="J69" s="4">
        <v>43173618.01</v>
      </c>
      <c r="K69" s="4">
        <v>-6226724.62</v>
      </c>
      <c r="L69" s="4">
        <v>476971.55</v>
      </c>
      <c r="M69" s="4">
        <v>2834813.64</v>
      </c>
      <c r="N69" s="4">
        <v>-13730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3173479</v>
      </c>
      <c r="V69" s="4">
        <v>-1454754.58</v>
      </c>
      <c r="W69" s="4">
        <v>-1434929.48</v>
      </c>
      <c r="X69" s="4">
        <v>0</v>
      </c>
      <c r="Y69" s="4">
        <v>-1209945.01</v>
      </c>
      <c r="Z69" s="4">
        <v>2416353.17</v>
      </c>
      <c r="AA69" s="4">
        <v>3997620.22</v>
      </c>
      <c r="AB69" s="4">
        <v>-6515948.78</v>
      </c>
      <c r="AC69" s="4">
        <v>0</v>
      </c>
      <c r="AD69" s="4">
        <v>-2518328.56</v>
      </c>
      <c r="AE69" s="4">
        <v>916232.12</v>
      </c>
      <c r="AF69" s="4">
        <v>13448175.36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13448175.36</v>
      </c>
      <c r="AM69" s="4">
        <v>0</v>
      </c>
      <c r="AN69" s="4">
        <v>2262429.32</v>
      </c>
      <c r="AO69" s="4">
        <v>0</v>
      </c>
      <c r="AP69" s="4">
        <v>0</v>
      </c>
      <c r="AQ69" s="4">
        <v>2262429.32</v>
      </c>
      <c r="AR69" s="4">
        <v>5904485.73</v>
      </c>
      <c r="AS69" s="4">
        <v>30291185.65</v>
      </c>
      <c r="AT69" s="4">
        <v>16441268.24</v>
      </c>
      <c r="AU69" s="4">
        <v>983174.05</v>
      </c>
      <c r="AV69" s="4">
        <v>53620113.67</v>
      </c>
      <c r="AW69" s="4">
        <v>42540995.98</v>
      </c>
      <c r="AX69" s="4">
        <v>3238889.04</v>
      </c>
      <c r="AY69" s="4">
        <v>3360535.88</v>
      </c>
      <c r="AZ69" s="4">
        <v>49140420.9</v>
      </c>
      <c r="BA69" s="4">
        <v>-10243977.04</v>
      </c>
      <c r="BB69" s="4">
        <v>14000</v>
      </c>
      <c r="BC69" s="4">
        <v>3864468.73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-625575.01</v>
      </c>
      <c r="BM69" s="4">
        <v>-619113.13</v>
      </c>
      <c r="BN69" s="4">
        <v>0</v>
      </c>
      <c r="BO69" s="4">
        <v>-6991083.32</v>
      </c>
      <c r="BP69" s="4">
        <v>-2511390.55</v>
      </c>
      <c r="BQ69" s="4">
        <v>6221434.97</v>
      </c>
      <c r="BR69" s="4">
        <v>-2748162.89</v>
      </c>
      <c r="BS69" s="4">
        <v>0</v>
      </c>
      <c r="BT69" s="4">
        <v>3473272.08</v>
      </c>
      <c r="BU69" s="4">
        <v>2907463.35</v>
      </c>
      <c r="BV69" s="4">
        <v>16929237.57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16929237.57</v>
      </c>
      <c r="CC69" s="4">
        <v>0</v>
      </c>
      <c r="CD69" s="4">
        <v>5169892.67</v>
      </c>
      <c r="CE69" s="4">
        <v>0</v>
      </c>
      <c r="CF69" s="4">
        <v>0</v>
      </c>
      <c r="CG69" s="4">
        <v>5169892.67</v>
      </c>
      <c r="CH69" s="4">
        <v>5761565.05</v>
      </c>
      <c r="CI69" s="4">
        <v>36674862.96</v>
      </c>
      <c r="CJ69" s="4">
        <v>18591219.28</v>
      </c>
      <c r="CK69" s="4">
        <v>1205582.78</v>
      </c>
      <c r="CL69" s="4">
        <v>62233230.07</v>
      </c>
      <c r="CM69" s="4">
        <v>50880189.01</v>
      </c>
      <c r="CN69" s="4">
        <v>3000084.38</v>
      </c>
      <c r="CO69" s="4">
        <v>4866669.69</v>
      </c>
      <c r="CP69" s="4">
        <v>58746943.08</v>
      </c>
      <c r="CQ69" s="4">
        <v>-12187222.31</v>
      </c>
      <c r="CR69" s="4">
        <v>0</v>
      </c>
      <c r="CS69" s="4">
        <v>81815620.34</v>
      </c>
      <c r="CT69" s="4">
        <v>-127480</v>
      </c>
      <c r="CU69" s="4">
        <v>0</v>
      </c>
      <c r="CV69" s="4">
        <v>0</v>
      </c>
      <c r="CW69" s="4">
        <v>0</v>
      </c>
      <c r="CX69" s="4">
        <v>0</v>
      </c>
      <c r="CY69" s="4">
        <v>10000</v>
      </c>
      <c r="CZ69" s="4">
        <v>0</v>
      </c>
      <c r="DA69" s="4">
        <v>0</v>
      </c>
      <c r="DB69" s="4">
        <v>-628331.57</v>
      </c>
      <c r="DC69" s="4">
        <v>-673924.39</v>
      </c>
      <c r="DD69" s="4">
        <v>0</v>
      </c>
      <c r="DE69" s="4">
        <v>68882586.46</v>
      </c>
      <c r="DF69" s="4">
        <v>72368873.45</v>
      </c>
      <c r="DG69" s="4">
        <v>3487145.4</v>
      </c>
      <c r="DH69" s="4">
        <v>-2797455.41</v>
      </c>
      <c r="DI69" s="4">
        <v>0</v>
      </c>
      <c r="DJ69" s="4">
        <v>689689.99</v>
      </c>
      <c r="DK69" s="4">
        <v>820376.05</v>
      </c>
      <c r="DL69" s="4">
        <v>17624876.22</v>
      </c>
      <c r="DM69" s="4">
        <v>0</v>
      </c>
      <c r="DN69" s="4">
        <v>0</v>
      </c>
      <c r="DO69" s="4">
        <v>0</v>
      </c>
      <c r="DP69" s="4">
        <v>0</v>
      </c>
      <c r="DQ69" s="4">
        <v>0</v>
      </c>
      <c r="DR69" s="4">
        <v>17624876.22</v>
      </c>
      <c r="DS69" s="4">
        <v>0</v>
      </c>
      <c r="DT69" s="4">
        <v>5990268.72</v>
      </c>
      <c r="DU69" s="4">
        <v>0</v>
      </c>
      <c r="DV69" s="4">
        <v>0</v>
      </c>
      <c r="DW69" s="4">
        <v>5990268.72</v>
      </c>
      <c r="DX69" s="4">
        <v>5768772.91</v>
      </c>
      <c r="DY69" s="4">
        <v>46724089.53</v>
      </c>
      <c r="DZ69" s="4">
        <v>21759242.19</v>
      </c>
      <c r="EA69" s="4">
        <v>2715584.78</v>
      </c>
      <c r="EB69" s="4">
        <v>76967689.41</v>
      </c>
      <c r="EC69" s="4">
        <v>58985991.79</v>
      </c>
      <c r="ED69" s="4">
        <v>3244699.76</v>
      </c>
      <c r="EE69" s="4">
        <v>6228017.03</v>
      </c>
      <c r="EF69" s="4">
        <v>68458708.58</v>
      </c>
      <c r="EG69" s="4">
        <v>-39714724.38</v>
      </c>
      <c r="EH69" s="4">
        <v>56000</v>
      </c>
      <c r="EI69" s="4">
        <v>17411465.35</v>
      </c>
      <c r="EJ69" s="4">
        <v>0</v>
      </c>
      <c r="EK69" s="4">
        <v>0</v>
      </c>
      <c r="EL69" s="4">
        <v>0</v>
      </c>
      <c r="EM69" s="4">
        <v>0</v>
      </c>
      <c r="EN69" s="4">
        <v>0</v>
      </c>
      <c r="EO69" s="4">
        <v>10000</v>
      </c>
      <c r="EP69" s="4">
        <v>0</v>
      </c>
      <c r="EQ69" s="4">
        <v>0</v>
      </c>
      <c r="ER69" s="4">
        <v>-839938.33</v>
      </c>
      <c r="ES69" s="4">
        <v>-907081.01</v>
      </c>
      <c r="ET69" s="4">
        <v>0</v>
      </c>
      <c r="EU69" s="4">
        <v>-23077197.36</v>
      </c>
      <c r="EV69" s="4">
        <v>-14568216.53</v>
      </c>
      <c r="EW69" s="4">
        <v>22046285.19</v>
      </c>
      <c r="EX69" s="4">
        <v>-3015434.18</v>
      </c>
      <c r="EY69" s="4">
        <v>0</v>
      </c>
      <c r="EZ69" s="4">
        <v>19030851.01</v>
      </c>
      <c r="FA69" s="4">
        <v>248434.54</v>
      </c>
      <c r="FB69" s="4">
        <v>36662376.53</v>
      </c>
      <c r="FC69" s="4">
        <v>0</v>
      </c>
      <c r="FD69" s="4">
        <v>0</v>
      </c>
      <c r="FE69" s="4">
        <v>0</v>
      </c>
      <c r="FF69" s="4">
        <v>0</v>
      </c>
      <c r="FG69" s="4">
        <v>0</v>
      </c>
      <c r="FH69" s="4">
        <v>36662376.53</v>
      </c>
      <c r="FI69" s="4">
        <v>0</v>
      </c>
      <c r="FJ69" s="4">
        <v>6238703.26</v>
      </c>
      <c r="FK69" s="4">
        <v>0</v>
      </c>
      <c r="FL69" s="4">
        <v>0</v>
      </c>
      <c r="FM69" s="4">
        <v>6238703.26</v>
      </c>
      <c r="FN69" s="11">
        <f t="shared" si="0"/>
        <v>0.749738234086869</v>
      </c>
      <c r="FO69" s="11">
        <f t="shared" si="1"/>
        <v>0.3952785058667387</v>
      </c>
    </row>
    <row r="70" spans="1:171" ht="12.75">
      <c r="A70" s="3" t="s">
        <v>129</v>
      </c>
      <c r="B70" s="4">
        <v>1023484.8</v>
      </c>
      <c r="C70" s="4">
        <v>4185515.51</v>
      </c>
      <c r="D70" s="4">
        <v>6237409.09</v>
      </c>
      <c r="E70" s="4">
        <v>240240.32</v>
      </c>
      <c r="F70" s="4">
        <v>11686649.72</v>
      </c>
      <c r="G70" s="4">
        <v>9738643.64</v>
      </c>
      <c r="H70" s="4">
        <v>720038.36</v>
      </c>
      <c r="I70" s="4">
        <v>1186860.03</v>
      </c>
      <c r="J70" s="4">
        <v>11645542.03</v>
      </c>
      <c r="K70" s="4">
        <v>-4257812.7</v>
      </c>
      <c r="L70" s="4">
        <v>109500</v>
      </c>
      <c r="M70" s="4">
        <v>2088223.3</v>
      </c>
      <c r="N70" s="4">
        <v>0</v>
      </c>
      <c r="O70" s="4">
        <v>0</v>
      </c>
      <c r="P70" s="4">
        <v>0</v>
      </c>
      <c r="Q70" s="4">
        <v>0</v>
      </c>
      <c r="R70" s="4">
        <v>-19500</v>
      </c>
      <c r="S70" s="4">
        <v>0</v>
      </c>
      <c r="T70" s="4">
        <v>0</v>
      </c>
      <c r="U70" s="4">
        <v>0</v>
      </c>
      <c r="V70" s="4">
        <v>-99199.81</v>
      </c>
      <c r="W70" s="4">
        <v>-99950.64</v>
      </c>
      <c r="X70" s="4">
        <v>0</v>
      </c>
      <c r="Y70" s="4">
        <v>-2178789.21</v>
      </c>
      <c r="Z70" s="4">
        <v>-2137681.52</v>
      </c>
      <c r="AA70" s="4">
        <v>1300000</v>
      </c>
      <c r="AB70" s="4">
        <v>-525556</v>
      </c>
      <c r="AC70" s="4">
        <v>0</v>
      </c>
      <c r="AD70" s="4">
        <v>774444</v>
      </c>
      <c r="AE70" s="4">
        <v>122974.14</v>
      </c>
      <c r="AF70" s="4">
        <v>2248320.35</v>
      </c>
      <c r="AG70" s="4">
        <v>0</v>
      </c>
      <c r="AH70" s="4">
        <v>0</v>
      </c>
      <c r="AI70" s="4">
        <v>41</v>
      </c>
      <c r="AJ70" s="4">
        <v>0</v>
      </c>
      <c r="AK70" s="4">
        <v>0</v>
      </c>
      <c r="AL70" s="4">
        <v>2248361.35</v>
      </c>
      <c r="AM70" s="4">
        <v>0</v>
      </c>
      <c r="AN70" s="4">
        <v>1029490.43</v>
      </c>
      <c r="AO70" s="4">
        <v>0</v>
      </c>
      <c r="AP70" s="4">
        <v>0</v>
      </c>
      <c r="AQ70" s="4">
        <v>1029490.43</v>
      </c>
      <c r="AR70" s="4">
        <v>1211498.89</v>
      </c>
      <c r="AS70" s="4">
        <v>4831322.33</v>
      </c>
      <c r="AT70" s="4">
        <v>6801031.92</v>
      </c>
      <c r="AU70" s="4">
        <v>206966.56</v>
      </c>
      <c r="AV70" s="4">
        <v>13050819.7</v>
      </c>
      <c r="AW70" s="4">
        <v>10487063.51</v>
      </c>
      <c r="AX70" s="4">
        <v>1146155.57</v>
      </c>
      <c r="AY70" s="4">
        <v>790264.94</v>
      </c>
      <c r="AZ70" s="4">
        <v>12423484.02</v>
      </c>
      <c r="BA70" s="4">
        <v>-1677307.62</v>
      </c>
      <c r="BB70" s="4">
        <v>1641</v>
      </c>
      <c r="BC70" s="4">
        <v>2648914</v>
      </c>
      <c r="BD70" s="4">
        <v>-8.33</v>
      </c>
      <c r="BE70" s="4">
        <v>0</v>
      </c>
      <c r="BF70" s="4">
        <v>0</v>
      </c>
      <c r="BG70" s="4">
        <v>0</v>
      </c>
      <c r="BH70" s="4">
        <v>-67500</v>
      </c>
      <c r="BI70" s="4">
        <v>0</v>
      </c>
      <c r="BJ70" s="4">
        <v>0</v>
      </c>
      <c r="BK70" s="4">
        <v>0</v>
      </c>
      <c r="BL70" s="4">
        <v>-42597.36</v>
      </c>
      <c r="BM70" s="4">
        <v>-71994.34</v>
      </c>
      <c r="BN70" s="4">
        <v>0</v>
      </c>
      <c r="BO70" s="4">
        <v>863141.69</v>
      </c>
      <c r="BP70" s="4">
        <v>1490477.37</v>
      </c>
      <c r="BQ70" s="4">
        <v>0</v>
      </c>
      <c r="BR70" s="4">
        <v>-670116.12</v>
      </c>
      <c r="BS70" s="4">
        <v>0</v>
      </c>
      <c r="BT70" s="4">
        <v>-670116.12</v>
      </c>
      <c r="BU70" s="4">
        <v>-624462.3</v>
      </c>
      <c r="BV70" s="4">
        <v>1563016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1563016</v>
      </c>
      <c r="CC70" s="4">
        <v>0</v>
      </c>
      <c r="CD70" s="4">
        <v>20461.84</v>
      </c>
      <c r="CE70" s="4">
        <v>384566.29</v>
      </c>
      <c r="CF70" s="4">
        <v>0</v>
      </c>
      <c r="CG70" s="4">
        <v>405028.13</v>
      </c>
      <c r="CH70" s="4">
        <v>1287031.88</v>
      </c>
      <c r="CI70" s="4">
        <v>5660706.2</v>
      </c>
      <c r="CJ70" s="4">
        <v>7453244.7</v>
      </c>
      <c r="CK70" s="4">
        <v>411553.9</v>
      </c>
      <c r="CL70" s="4">
        <v>14812536.68</v>
      </c>
      <c r="CM70" s="4">
        <v>11102323.85</v>
      </c>
      <c r="CN70" s="4">
        <v>1434347.76</v>
      </c>
      <c r="CO70" s="4">
        <v>829310</v>
      </c>
      <c r="CP70" s="4">
        <v>13365981.61</v>
      </c>
      <c r="CQ70" s="4">
        <v>-2925153.92</v>
      </c>
      <c r="CR70" s="4">
        <v>89100</v>
      </c>
      <c r="CS70" s="4">
        <v>1400838</v>
      </c>
      <c r="CT70" s="4">
        <v>-29060</v>
      </c>
      <c r="CU70" s="4">
        <v>0</v>
      </c>
      <c r="CV70" s="4">
        <v>0</v>
      </c>
      <c r="CW70" s="4">
        <v>0</v>
      </c>
      <c r="CX70" s="4">
        <v>-781500</v>
      </c>
      <c r="CY70" s="4">
        <v>0</v>
      </c>
      <c r="CZ70" s="4">
        <v>0</v>
      </c>
      <c r="DA70" s="4">
        <v>0</v>
      </c>
      <c r="DB70" s="4">
        <v>-53625.65</v>
      </c>
      <c r="DC70" s="4">
        <v>-94275.14</v>
      </c>
      <c r="DD70" s="4">
        <v>0</v>
      </c>
      <c r="DE70" s="4">
        <v>-2299401.57</v>
      </c>
      <c r="DF70" s="4">
        <v>-852846.5</v>
      </c>
      <c r="DG70" s="4">
        <v>1300000</v>
      </c>
      <c r="DH70" s="4">
        <v>-524816</v>
      </c>
      <c r="DI70" s="4">
        <v>0</v>
      </c>
      <c r="DJ70" s="4">
        <v>775184</v>
      </c>
      <c r="DK70" s="4">
        <v>299520.52</v>
      </c>
      <c r="DL70" s="4">
        <v>2338200</v>
      </c>
      <c r="DM70" s="4">
        <v>0</v>
      </c>
      <c r="DN70" s="4">
        <v>0</v>
      </c>
      <c r="DO70" s="4">
        <v>0</v>
      </c>
      <c r="DP70" s="4">
        <v>0</v>
      </c>
      <c r="DQ70" s="4">
        <v>0</v>
      </c>
      <c r="DR70" s="4">
        <v>2338200</v>
      </c>
      <c r="DS70" s="4">
        <v>0</v>
      </c>
      <c r="DT70" s="4">
        <v>26648.65</v>
      </c>
      <c r="DU70" s="4">
        <v>677900</v>
      </c>
      <c r="DV70" s="4">
        <v>0</v>
      </c>
      <c r="DW70" s="4">
        <v>704548.65</v>
      </c>
      <c r="DX70" s="4">
        <v>1625356.24</v>
      </c>
      <c r="DY70" s="4">
        <v>6983172.15</v>
      </c>
      <c r="DZ70" s="4">
        <v>10723638.59</v>
      </c>
      <c r="EA70" s="4">
        <v>293460.03</v>
      </c>
      <c r="EB70" s="4">
        <v>19625627.01</v>
      </c>
      <c r="EC70" s="4">
        <v>16020718.99</v>
      </c>
      <c r="ED70" s="4">
        <v>1421483.67</v>
      </c>
      <c r="EE70" s="4">
        <v>1468908.91</v>
      </c>
      <c r="EF70" s="4">
        <v>18911111.57</v>
      </c>
      <c r="EG70" s="4">
        <v>-1753752.38</v>
      </c>
      <c r="EH70" s="4">
        <v>250000</v>
      </c>
      <c r="EI70" s="4">
        <v>1417737.86</v>
      </c>
      <c r="EJ70" s="4">
        <v>-260137</v>
      </c>
      <c r="EK70" s="4">
        <v>0</v>
      </c>
      <c r="EL70" s="4">
        <v>0</v>
      </c>
      <c r="EM70" s="4">
        <v>0</v>
      </c>
      <c r="EN70" s="4">
        <v>0</v>
      </c>
      <c r="EO70" s="4">
        <v>0</v>
      </c>
      <c r="EP70" s="4">
        <v>0</v>
      </c>
      <c r="EQ70" s="4">
        <v>0</v>
      </c>
      <c r="ER70" s="4">
        <v>-56820.83</v>
      </c>
      <c r="ES70" s="4">
        <v>-117128.52</v>
      </c>
      <c r="ET70" s="4">
        <v>0</v>
      </c>
      <c r="EU70" s="4">
        <v>-402972.35</v>
      </c>
      <c r="EV70" s="4">
        <v>311543.09</v>
      </c>
      <c r="EW70" s="4">
        <v>700000</v>
      </c>
      <c r="EX70" s="4">
        <v>-500400</v>
      </c>
      <c r="EY70" s="4">
        <v>0</v>
      </c>
      <c r="EZ70" s="4">
        <v>199600</v>
      </c>
      <c r="FA70" s="4">
        <v>363618.91</v>
      </c>
      <c r="FB70" s="4">
        <v>2537800</v>
      </c>
      <c r="FC70" s="4">
        <v>0</v>
      </c>
      <c r="FD70" s="4">
        <v>0</v>
      </c>
      <c r="FE70" s="4">
        <v>0</v>
      </c>
      <c r="FF70" s="4">
        <v>0</v>
      </c>
      <c r="FG70" s="4">
        <v>0</v>
      </c>
      <c r="FH70" s="4">
        <v>2537800</v>
      </c>
      <c r="FI70" s="4">
        <v>0</v>
      </c>
      <c r="FJ70" s="4">
        <v>45167.56</v>
      </c>
      <c r="FK70" s="4">
        <v>1023000</v>
      </c>
      <c r="FL70" s="4">
        <v>0</v>
      </c>
      <c r="FM70" s="4">
        <v>1068167.56</v>
      </c>
      <c r="FN70" s="11">
        <f aca="true" t="shared" si="2" ref="FN70:FN133">(Z70+BP70+DF70+EV70)/EB70</f>
        <v>-0.060558959945300604</v>
      </c>
      <c r="FO70" s="11">
        <f aca="true" t="shared" si="3" ref="FO70:FO133">IF((FH70-FM70)/EB70&lt;0,0,(FH70-FM70)/EB70)</f>
        <v>0.0748833369375239</v>
      </c>
    </row>
    <row r="71" spans="1:171" ht="12.75">
      <c r="A71" s="3" t="s">
        <v>130</v>
      </c>
      <c r="B71" s="4">
        <v>3060028.02</v>
      </c>
      <c r="C71" s="4">
        <v>14410587.94</v>
      </c>
      <c r="D71" s="4">
        <v>14854283.7</v>
      </c>
      <c r="E71" s="4">
        <v>505274.24</v>
      </c>
      <c r="F71" s="4">
        <v>32830173.9</v>
      </c>
      <c r="G71" s="4">
        <v>27110351.61</v>
      </c>
      <c r="H71" s="4">
        <v>1107007.98</v>
      </c>
      <c r="I71" s="4">
        <v>1782264.01</v>
      </c>
      <c r="J71" s="4">
        <v>29999623.6</v>
      </c>
      <c r="K71" s="4">
        <v>-3405418.94</v>
      </c>
      <c r="L71" s="4">
        <v>398750</v>
      </c>
      <c r="M71" s="4">
        <v>1446000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-288266.37</v>
      </c>
      <c r="W71" s="4">
        <v>-369191</v>
      </c>
      <c r="X71" s="4">
        <v>0</v>
      </c>
      <c r="Y71" s="4">
        <v>-1848935.31</v>
      </c>
      <c r="Z71" s="4">
        <v>981614.99</v>
      </c>
      <c r="AA71" s="4">
        <v>0</v>
      </c>
      <c r="AB71" s="4">
        <v>-1883777</v>
      </c>
      <c r="AC71" s="4">
        <v>0</v>
      </c>
      <c r="AD71" s="4">
        <v>-1883777</v>
      </c>
      <c r="AE71" s="4">
        <v>-962882.6</v>
      </c>
      <c r="AF71" s="4">
        <v>6823723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6823723</v>
      </c>
      <c r="AM71" s="4">
        <v>0</v>
      </c>
      <c r="AN71" s="4">
        <v>1419777.01</v>
      </c>
      <c r="AO71" s="4">
        <v>431494.73</v>
      </c>
      <c r="AP71" s="4">
        <v>0</v>
      </c>
      <c r="AQ71" s="4">
        <v>1851271.74</v>
      </c>
      <c r="AR71" s="4">
        <v>2728433.04</v>
      </c>
      <c r="AS71" s="4">
        <v>17323138.18</v>
      </c>
      <c r="AT71" s="4">
        <v>15367859.73</v>
      </c>
      <c r="AU71" s="4">
        <v>716982.52</v>
      </c>
      <c r="AV71" s="4">
        <v>36136413.47</v>
      </c>
      <c r="AW71" s="4">
        <v>26949334.32</v>
      </c>
      <c r="AX71" s="4">
        <v>1597422.21</v>
      </c>
      <c r="AY71" s="4">
        <v>2051879.05</v>
      </c>
      <c r="AZ71" s="4">
        <v>30598635.58</v>
      </c>
      <c r="BA71" s="4">
        <v>-5082872.52</v>
      </c>
      <c r="BB71" s="4">
        <v>21520</v>
      </c>
      <c r="BC71" s="4">
        <v>1162685.11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-39104.62</v>
      </c>
      <c r="BM71" s="4">
        <v>-197285.22</v>
      </c>
      <c r="BN71" s="4">
        <v>0</v>
      </c>
      <c r="BO71" s="4">
        <v>-3937772.03</v>
      </c>
      <c r="BP71" s="4">
        <v>1600005.86</v>
      </c>
      <c r="BQ71" s="4">
        <v>0</v>
      </c>
      <c r="BR71" s="4">
        <v>-1823521.63</v>
      </c>
      <c r="BS71" s="4">
        <v>0</v>
      </c>
      <c r="BT71" s="4">
        <v>-1823521.63</v>
      </c>
      <c r="BU71" s="4">
        <v>2141180.85</v>
      </c>
      <c r="BV71" s="4">
        <v>5000201.37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5000201.37</v>
      </c>
      <c r="CC71" s="4">
        <v>0</v>
      </c>
      <c r="CD71" s="4">
        <v>3548977.67</v>
      </c>
      <c r="CE71" s="4">
        <v>443474.92</v>
      </c>
      <c r="CF71" s="4">
        <v>0</v>
      </c>
      <c r="CG71" s="4">
        <v>3992452.59</v>
      </c>
      <c r="CH71" s="4">
        <v>2625174.9</v>
      </c>
      <c r="CI71" s="4">
        <v>21489840.89</v>
      </c>
      <c r="CJ71" s="4">
        <v>15544399.5</v>
      </c>
      <c r="CK71" s="4">
        <v>839015.07</v>
      </c>
      <c r="CL71" s="4">
        <v>40498430.36</v>
      </c>
      <c r="CM71" s="4">
        <v>29864492.9</v>
      </c>
      <c r="CN71" s="4">
        <v>1886931.87</v>
      </c>
      <c r="CO71" s="4">
        <v>4252465.73</v>
      </c>
      <c r="CP71" s="4">
        <v>36003890.5</v>
      </c>
      <c r="CQ71" s="4">
        <v>-16547966.32</v>
      </c>
      <c r="CR71" s="4">
        <v>1391830.61</v>
      </c>
      <c r="CS71" s="4">
        <v>12413799.49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-86170</v>
      </c>
      <c r="DC71" s="4">
        <v>-252515.89</v>
      </c>
      <c r="DD71" s="4">
        <v>0</v>
      </c>
      <c r="DE71" s="4">
        <v>-2828506.22</v>
      </c>
      <c r="DF71" s="4">
        <v>1666033.64</v>
      </c>
      <c r="DG71" s="4">
        <v>4498095.28</v>
      </c>
      <c r="DH71" s="4">
        <v>-863260</v>
      </c>
      <c r="DI71" s="4">
        <v>0</v>
      </c>
      <c r="DJ71" s="4">
        <v>3634835.28</v>
      </c>
      <c r="DK71" s="4">
        <v>2675364.46</v>
      </c>
      <c r="DL71" s="4">
        <v>8635036.65</v>
      </c>
      <c r="DM71" s="4">
        <v>0</v>
      </c>
      <c r="DN71" s="4">
        <v>0</v>
      </c>
      <c r="DO71" s="4">
        <v>0</v>
      </c>
      <c r="DP71" s="4">
        <v>0</v>
      </c>
      <c r="DQ71" s="4">
        <v>0</v>
      </c>
      <c r="DR71" s="4">
        <v>8635036.65</v>
      </c>
      <c r="DS71" s="4">
        <v>0</v>
      </c>
      <c r="DT71" s="4">
        <v>6227500.49</v>
      </c>
      <c r="DU71" s="4">
        <v>440316.56</v>
      </c>
      <c r="DV71" s="4">
        <v>0</v>
      </c>
      <c r="DW71" s="4">
        <v>6667817.05</v>
      </c>
      <c r="DX71" s="4">
        <v>2510410.79</v>
      </c>
      <c r="DY71" s="4">
        <v>27207345.22</v>
      </c>
      <c r="DZ71" s="4">
        <v>16221207.49</v>
      </c>
      <c r="EA71" s="4">
        <v>870995.91</v>
      </c>
      <c r="EB71" s="4">
        <v>46809959.41</v>
      </c>
      <c r="EC71" s="4">
        <v>32953228</v>
      </c>
      <c r="ED71" s="4">
        <v>3715287.6</v>
      </c>
      <c r="EE71" s="4">
        <v>4467118.21</v>
      </c>
      <c r="EF71" s="4">
        <v>41135633.81</v>
      </c>
      <c r="EG71" s="4">
        <v>-13950358.94</v>
      </c>
      <c r="EH71" s="4">
        <v>2009219.5</v>
      </c>
      <c r="EI71" s="4">
        <v>6040271.28</v>
      </c>
      <c r="EJ71" s="4">
        <v>-66202</v>
      </c>
      <c r="EK71" s="4">
        <v>0</v>
      </c>
      <c r="EL71" s="4">
        <v>0</v>
      </c>
      <c r="EM71" s="4">
        <v>0</v>
      </c>
      <c r="EN71" s="4">
        <v>0</v>
      </c>
      <c r="EO71" s="4">
        <v>0</v>
      </c>
      <c r="EP71" s="4">
        <v>0</v>
      </c>
      <c r="EQ71" s="4">
        <v>0</v>
      </c>
      <c r="ER71" s="4">
        <v>-27922.61</v>
      </c>
      <c r="ES71" s="4">
        <v>-387573.41</v>
      </c>
      <c r="ET71" s="4">
        <v>0</v>
      </c>
      <c r="EU71" s="4">
        <v>-5994992.77</v>
      </c>
      <c r="EV71" s="4">
        <v>-320667.17</v>
      </c>
      <c r="EW71" s="4">
        <v>349577</v>
      </c>
      <c r="EX71" s="4">
        <v>-798610.99</v>
      </c>
      <c r="EY71" s="4">
        <v>0</v>
      </c>
      <c r="EZ71" s="4">
        <v>-449033.99</v>
      </c>
      <c r="FA71" s="4">
        <v>-377230.62</v>
      </c>
      <c r="FB71" s="4">
        <v>8196293.43</v>
      </c>
      <c r="FC71" s="4">
        <v>0</v>
      </c>
      <c r="FD71" s="4">
        <v>0</v>
      </c>
      <c r="FE71" s="4">
        <v>0</v>
      </c>
      <c r="FF71" s="4">
        <v>8701.11</v>
      </c>
      <c r="FG71" s="4">
        <v>0</v>
      </c>
      <c r="FH71" s="4">
        <v>8204994.54</v>
      </c>
      <c r="FI71" s="4">
        <v>0</v>
      </c>
      <c r="FJ71" s="4">
        <v>5894959.37</v>
      </c>
      <c r="FK71" s="4">
        <v>395627.06</v>
      </c>
      <c r="FL71" s="4">
        <v>0</v>
      </c>
      <c r="FM71" s="4">
        <v>6290586.43</v>
      </c>
      <c r="FN71" s="11">
        <f t="shared" si="2"/>
        <v>0.08389213256102673</v>
      </c>
      <c r="FO71" s="11">
        <f t="shared" si="3"/>
        <v>0.04089745289527053</v>
      </c>
    </row>
    <row r="72" spans="1:171" ht="12.75">
      <c r="A72" s="3" t="s">
        <v>131</v>
      </c>
      <c r="B72" s="4">
        <v>19142222.3</v>
      </c>
      <c r="C72" s="4">
        <v>70019390.25</v>
      </c>
      <c r="D72" s="4">
        <v>47722864.33</v>
      </c>
      <c r="E72" s="4">
        <v>394705.3</v>
      </c>
      <c r="F72" s="4">
        <v>137279182.18</v>
      </c>
      <c r="G72" s="4">
        <v>108866892.4</v>
      </c>
      <c r="H72" s="4">
        <v>24491441.78</v>
      </c>
      <c r="I72" s="4">
        <v>6749513.26</v>
      </c>
      <c r="J72" s="4">
        <v>140107847.44</v>
      </c>
      <c r="K72" s="4">
        <v>-10948887.7</v>
      </c>
      <c r="L72" s="4">
        <v>1708786.6</v>
      </c>
      <c r="M72" s="4">
        <v>10380827.96</v>
      </c>
      <c r="N72" s="4">
        <v>-1762609</v>
      </c>
      <c r="O72" s="4">
        <v>0</v>
      </c>
      <c r="P72" s="4">
        <v>-20000</v>
      </c>
      <c r="Q72" s="4">
        <v>13000</v>
      </c>
      <c r="R72" s="4">
        <v>0</v>
      </c>
      <c r="S72" s="4">
        <v>0</v>
      </c>
      <c r="T72" s="4">
        <v>0</v>
      </c>
      <c r="U72" s="4">
        <v>256090.4</v>
      </c>
      <c r="V72" s="4">
        <v>-3394454.24</v>
      </c>
      <c r="W72" s="4">
        <v>-2473579.85</v>
      </c>
      <c r="X72" s="4">
        <v>0</v>
      </c>
      <c r="Y72" s="4">
        <v>-3767245.98</v>
      </c>
      <c r="Z72" s="4">
        <v>-6595911.24</v>
      </c>
      <c r="AA72" s="4">
        <v>58209999.18</v>
      </c>
      <c r="AB72" s="4">
        <v>-51484580.63</v>
      </c>
      <c r="AC72" s="4">
        <v>0</v>
      </c>
      <c r="AD72" s="4">
        <v>6725418.55</v>
      </c>
      <c r="AE72" s="4">
        <v>1642498.87</v>
      </c>
      <c r="AF72" s="4">
        <v>62779684.59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62779684.59</v>
      </c>
      <c r="AM72" s="4">
        <v>0</v>
      </c>
      <c r="AN72" s="4">
        <v>7296435.6</v>
      </c>
      <c r="AO72" s="4">
        <v>0</v>
      </c>
      <c r="AP72" s="4">
        <v>0</v>
      </c>
      <c r="AQ72" s="4">
        <v>7296435.6</v>
      </c>
      <c r="AR72" s="4">
        <v>20255390.41</v>
      </c>
      <c r="AS72" s="4">
        <v>80254290.7</v>
      </c>
      <c r="AT72" s="4">
        <v>62934816.97</v>
      </c>
      <c r="AU72" s="4">
        <v>872753.16</v>
      </c>
      <c r="AV72" s="4">
        <v>164317251.24</v>
      </c>
      <c r="AW72" s="4">
        <v>122073583.93</v>
      </c>
      <c r="AX72" s="4">
        <v>39544285.43</v>
      </c>
      <c r="AY72" s="4">
        <v>9309309.38</v>
      </c>
      <c r="AZ72" s="4">
        <v>170927178.74</v>
      </c>
      <c r="BA72" s="4">
        <v>-19187284.93</v>
      </c>
      <c r="BB72" s="4">
        <v>9520000</v>
      </c>
      <c r="BC72" s="4">
        <v>9422113.18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-538.1</v>
      </c>
      <c r="BK72" s="4">
        <v>189283.8</v>
      </c>
      <c r="BL72" s="4">
        <v>-1904060.44</v>
      </c>
      <c r="BM72" s="4">
        <v>-2028748.17</v>
      </c>
      <c r="BN72" s="4">
        <v>0</v>
      </c>
      <c r="BO72" s="4">
        <v>-1960486.49</v>
      </c>
      <c r="BP72" s="4">
        <v>-8570413.99</v>
      </c>
      <c r="BQ72" s="4">
        <v>16000000</v>
      </c>
      <c r="BR72" s="4">
        <v>-6821151.26</v>
      </c>
      <c r="BS72" s="4">
        <v>0</v>
      </c>
      <c r="BT72" s="4">
        <v>9178848.74</v>
      </c>
      <c r="BU72" s="4">
        <v>-5531934.07</v>
      </c>
      <c r="BV72" s="4">
        <v>72023844.71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72023844.71</v>
      </c>
      <c r="CC72" s="4">
        <v>0</v>
      </c>
      <c r="CD72" s="4">
        <v>1764501.53</v>
      </c>
      <c r="CE72" s="4">
        <v>0</v>
      </c>
      <c r="CF72" s="4">
        <v>0</v>
      </c>
      <c r="CG72" s="4">
        <v>1764501.53</v>
      </c>
      <c r="CH72" s="4">
        <v>19455777.92</v>
      </c>
      <c r="CI72" s="4">
        <v>97458174.73</v>
      </c>
      <c r="CJ72" s="4">
        <v>58109656.89</v>
      </c>
      <c r="CK72" s="4">
        <v>1027330.2</v>
      </c>
      <c r="CL72" s="4">
        <v>176050939.74</v>
      </c>
      <c r="CM72" s="4">
        <v>114571241.69</v>
      </c>
      <c r="CN72" s="4">
        <v>41654278.14</v>
      </c>
      <c r="CO72" s="4">
        <v>9047413.65</v>
      </c>
      <c r="CP72" s="4">
        <v>165272933.48</v>
      </c>
      <c r="CQ72" s="4">
        <v>-24759024.05</v>
      </c>
      <c r="CR72" s="4">
        <v>6921343</v>
      </c>
      <c r="CS72" s="4">
        <v>15343676</v>
      </c>
      <c r="CT72" s="4">
        <v>0</v>
      </c>
      <c r="CU72" s="4">
        <v>0</v>
      </c>
      <c r="CV72" s="4">
        <v>-2650500</v>
      </c>
      <c r="CW72" s="4">
        <v>0</v>
      </c>
      <c r="CX72" s="4">
        <v>0</v>
      </c>
      <c r="CY72" s="4">
        <v>0</v>
      </c>
      <c r="CZ72" s="4">
        <v>0</v>
      </c>
      <c r="DA72" s="4">
        <v>8405.5</v>
      </c>
      <c r="DB72" s="4">
        <v>-11288127.37</v>
      </c>
      <c r="DC72" s="4">
        <v>-2666145.42</v>
      </c>
      <c r="DD72" s="4">
        <v>0</v>
      </c>
      <c r="DE72" s="4">
        <v>-16424226.92</v>
      </c>
      <c r="DF72" s="4">
        <v>-5646220.66</v>
      </c>
      <c r="DG72" s="4">
        <v>16014550.73</v>
      </c>
      <c r="DH72" s="4">
        <v>-5624997.42</v>
      </c>
      <c r="DI72" s="4">
        <v>0</v>
      </c>
      <c r="DJ72" s="4">
        <v>10389553.31</v>
      </c>
      <c r="DK72" s="4">
        <v>9153705.73</v>
      </c>
      <c r="DL72" s="4">
        <v>82413398.02</v>
      </c>
      <c r="DM72" s="4">
        <v>0</v>
      </c>
      <c r="DN72" s="4">
        <v>0</v>
      </c>
      <c r="DO72" s="4">
        <v>0</v>
      </c>
      <c r="DP72" s="4">
        <v>0</v>
      </c>
      <c r="DQ72" s="4">
        <v>0</v>
      </c>
      <c r="DR72" s="4">
        <v>82413398.02</v>
      </c>
      <c r="DS72" s="4">
        <v>0</v>
      </c>
      <c r="DT72" s="4">
        <v>10918207.26</v>
      </c>
      <c r="DU72" s="4">
        <v>0</v>
      </c>
      <c r="DV72" s="4">
        <v>0</v>
      </c>
      <c r="DW72" s="4">
        <v>10918207.26</v>
      </c>
      <c r="DX72" s="4">
        <v>22159921.31</v>
      </c>
      <c r="DY72" s="4">
        <v>122984725.88</v>
      </c>
      <c r="DZ72" s="4">
        <v>65296797.31</v>
      </c>
      <c r="EA72" s="4">
        <v>950827.5</v>
      </c>
      <c r="EB72" s="4">
        <v>211392272</v>
      </c>
      <c r="EC72" s="4">
        <v>142606929.59</v>
      </c>
      <c r="ED72" s="4">
        <v>41746334.88</v>
      </c>
      <c r="EE72" s="4">
        <v>17096964.42</v>
      </c>
      <c r="EF72" s="4">
        <v>201450228.89</v>
      </c>
      <c r="EG72" s="4">
        <v>-75068020.08</v>
      </c>
      <c r="EH72" s="4">
        <v>22592300</v>
      </c>
      <c r="EI72" s="4">
        <v>15841175.19</v>
      </c>
      <c r="EJ72" s="4">
        <v>-1327594.36</v>
      </c>
      <c r="EK72" s="4">
        <v>0</v>
      </c>
      <c r="EL72" s="4">
        <v>-1506200</v>
      </c>
      <c r="EM72" s="4">
        <v>0</v>
      </c>
      <c r="EN72" s="4">
        <v>0</v>
      </c>
      <c r="EO72" s="4">
        <v>0</v>
      </c>
      <c r="EP72" s="4">
        <v>0</v>
      </c>
      <c r="EQ72" s="4">
        <v>0</v>
      </c>
      <c r="ER72" s="4">
        <v>-18535267.98</v>
      </c>
      <c r="ES72" s="4">
        <v>-3713637.36</v>
      </c>
      <c r="ET72" s="4">
        <v>0</v>
      </c>
      <c r="EU72" s="4">
        <v>-58003607.23</v>
      </c>
      <c r="EV72" s="4">
        <v>-48061564.12</v>
      </c>
      <c r="EW72" s="4">
        <v>47051648.65</v>
      </c>
      <c r="EX72" s="4">
        <v>-11819282.98</v>
      </c>
      <c r="EY72" s="4">
        <v>0</v>
      </c>
      <c r="EZ72" s="4">
        <v>35232365.67</v>
      </c>
      <c r="FA72" s="4">
        <v>2047344.11</v>
      </c>
      <c r="FB72" s="4">
        <v>117677321.15</v>
      </c>
      <c r="FC72" s="4">
        <v>0</v>
      </c>
      <c r="FD72" s="4">
        <v>0</v>
      </c>
      <c r="FE72" s="4">
        <v>0</v>
      </c>
      <c r="FF72" s="4">
        <v>0</v>
      </c>
      <c r="FG72" s="4">
        <v>0</v>
      </c>
      <c r="FH72" s="4">
        <v>117677321.15</v>
      </c>
      <c r="FI72" s="4">
        <v>0</v>
      </c>
      <c r="FJ72" s="4">
        <v>12965551.37</v>
      </c>
      <c r="FK72" s="4">
        <v>0</v>
      </c>
      <c r="FL72" s="4">
        <v>0</v>
      </c>
      <c r="FM72" s="4">
        <v>12965551.37</v>
      </c>
      <c r="FN72" s="11">
        <f t="shared" si="2"/>
        <v>-0.32581186321702427</v>
      </c>
      <c r="FO72" s="11">
        <f t="shared" si="3"/>
        <v>0.4953434143514953</v>
      </c>
    </row>
    <row r="73" spans="1:171" ht="12.75">
      <c r="A73" s="3" t="s">
        <v>132</v>
      </c>
      <c r="B73" s="4">
        <v>4859358.67</v>
      </c>
      <c r="C73" s="4">
        <v>33537689.33</v>
      </c>
      <c r="D73" s="4">
        <v>15190612.52</v>
      </c>
      <c r="E73" s="4">
        <v>2106712.23</v>
      </c>
      <c r="F73" s="4">
        <v>55694372.75</v>
      </c>
      <c r="G73" s="4">
        <v>45669964.34</v>
      </c>
      <c r="H73" s="4">
        <v>4028681.13</v>
      </c>
      <c r="I73" s="4">
        <v>3099007.73</v>
      </c>
      <c r="J73" s="4">
        <v>52797653.2</v>
      </c>
      <c r="K73" s="4">
        <v>-6174412.6899999995</v>
      </c>
      <c r="L73" s="4">
        <v>1708439</v>
      </c>
      <c r="M73" s="4">
        <v>1993196.91</v>
      </c>
      <c r="N73" s="4">
        <v>-726856.25</v>
      </c>
      <c r="O73" s="4">
        <v>0</v>
      </c>
      <c r="P73" s="4">
        <v>-51800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42142.39</v>
      </c>
      <c r="W73" s="4">
        <v>-33146.54</v>
      </c>
      <c r="X73" s="4">
        <v>0</v>
      </c>
      <c r="Y73" s="4">
        <v>-3209290.64</v>
      </c>
      <c r="Z73" s="4">
        <v>-312571.09</v>
      </c>
      <c r="AA73" s="4">
        <v>2125000</v>
      </c>
      <c r="AB73" s="4">
        <v>-916237.83</v>
      </c>
      <c r="AC73" s="4">
        <v>0</v>
      </c>
      <c r="AD73" s="4">
        <v>1208762.17</v>
      </c>
      <c r="AE73" s="4">
        <v>917259.59</v>
      </c>
      <c r="AF73" s="4">
        <v>2125000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2125000</v>
      </c>
      <c r="AM73" s="4">
        <v>0</v>
      </c>
      <c r="AN73" s="4">
        <v>8708754.23</v>
      </c>
      <c r="AO73" s="4">
        <v>0</v>
      </c>
      <c r="AP73" s="4">
        <v>0</v>
      </c>
      <c r="AQ73" s="4">
        <v>8708754.23</v>
      </c>
      <c r="AR73" s="4">
        <v>5202155.17</v>
      </c>
      <c r="AS73" s="4">
        <v>42795007.8</v>
      </c>
      <c r="AT73" s="4">
        <v>21111660</v>
      </c>
      <c r="AU73" s="4">
        <v>4329500.41</v>
      </c>
      <c r="AV73" s="4">
        <v>73438323.38</v>
      </c>
      <c r="AW73" s="4">
        <v>57911716.22</v>
      </c>
      <c r="AX73" s="4">
        <v>5256277.86</v>
      </c>
      <c r="AY73" s="4">
        <v>6560828.49</v>
      </c>
      <c r="AZ73" s="4">
        <v>69728822.57</v>
      </c>
      <c r="BA73" s="4">
        <v>-19664798.189999998</v>
      </c>
      <c r="BB73" s="4">
        <v>1606000</v>
      </c>
      <c r="BC73" s="4">
        <v>3299764.3</v>
      </c>
      <c r="BD73" s="4">
        <v>-4719926.74</v>
      </c>
      <c r="BE73" s="4">
        <v>0</v>
      </c>
      <c r="BF73" s="4">
        <v>-51800</v>
      </c>
      <c r="BG73" s="4">
        <v>0</v>
      </c>
      <c r="BH73" s="4">
        <v>-42000</v>
      </c>
      <c r="BI73" s="4">
        <v>0</v>
      </c>
      <c r="BJ73" s="4">
        <v>0</v>
      </c>
      <c r="BK73" s="4">
        <v>0</v>
      </c>
      <c r="BL73" s="4">
        <v>140570.62</v>
      </c>
      <c r="BM73" s="4">
        <v>-62505.18</v>
      </c>
      <c r="BN73" s="4">
        <v>0</v>
      </c>
      <c r="BO73" s="4">
        <v>-19432190.01</v>
      </c>
      <c r="BP73" s="4">
        <v>-15722689.2</v>
      </c>
      <c r="BQ73" s="4">
        <v>23488560.47</v>
      </c>
      <c r="BR73" s="4">
        <v>-910714.32</v>
      </c>
      <c r="BS73" s="4">
        <v>0</v>
      </c>
      <c r="BT73" s="4">
        <v>22577846.15</v>
      </c>
      <c r="BU73" s="4">
        <v>6957824.740000001</v>
      </c>
      <c r="BV73" s="4">
        <v>24702846.15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24702846.15</v>
      </c>
      <c r="CC73" s="4">
        <v>0</v>
      </c>
      <c r="CD73" s="4">
        <v>15666578.969999999</v>
      </c>
      <c r="CE73" s="4">
        <v>0</v>
      </c>
      <c r="CF73" s="4">
        <v>0</v>
      </c>
      <c r="CG73" s="4">
        <v>15666578.969999999</v>
      </c>
      <c r="CH73" s="4">
        <v>4230025.89</v>
      </c>
      <c r="CI73" s="4">
        <v>48309852.26</v>
      </c>
      <c r="CJ73" s="4">
        <v>17792118.99</v>
      </c>
      <c r="CK73" s="4">
        <v>7385122.58</v>
      </c>
      <c r="CL73" s="4">
        <v>77717119.72</v>
      </c>
      <c r="CM73" s="4">
        <v>56637167.46</v>
      </c>
      <c r="CN73" s="4">
        <v>6076215.29</v>
      </c>
      <c r="CO73" s="4">
        <v>4680538.93</v>
      </c>
      <c r="CP73" s="4">
        <v>67393921.68</v>
      </c>
      <c r="CQ73" s="4">
        <v>-9976894.44</v>
      </c>
      <c r="CR73" s="4">
        <v>16240</v>
      </c>
      <c r="CS73" s="4">
        <v>4017404.19</v>
      </c>
      <c r="CT73" s="4">
        <v>-407490.12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-195886.17</v>
      </c>
      <c r="DC73" s="4">
        <v>-550901.73</v>
      </c>
      <c r="DD73" s="4">
        <v>0</v>
      </c>
      <c r="DE73" s="4">
        <v>-6546626.54</v>
      </c>
      <c r="DF73" s="4">
        <v>3776571.5</v>
      </c>
      <c r="DG73" s="4">
        <v>0</v>
      </c>
      <c r="DH73" s="4">
        <v>-3120131.96</v>
      </c>
      <c r="DI73" s="4">
        <v>0</v>
      </c>
      <c r="DJ73" s="4">
        <v>-3120131.96</v>
      </c>
      <c r="DK73" s="4">
        <v>-3152021.97</v>
      </c>
      <c r="DL73" s="4">
        <v>21582714.19</v>
      </c>
      <c r="DM73" s="4">
        <v>0</v>
      </c>
      <c r="DN73" s="4">
        <v>0</v>
      </c>
      <c r="DO73" s="4">
        <v>0</v>
      </c>
      <c r="DP73" s="4">
        <v>0</v>
      </c>
      <c r="DQ73" s="4">
        <v>0</v>
      </c>
      <c r="DR73" s="4">
        <v>21582714.19</v>
      </c>
      <c r="DS73" s="4">
        <v>0</v>
      </c>
      <c r="DT73" s="4">
        <v>11427396.23</v>
      </c>
      <c r="DU73" s="4">
        <v>0</v>
      </c>
      <c r="DV73" s="4">
        <v>0</v>
      </c>
      <c r="DW73" s="4">
        <v>11427396.23</v>
      </c>
      <c r="DX73" s="4">
        <v>5441099.34</v>
      </c>
      <c r="DY73" s="4">
        <v>60581880.75</v>
      </c>
      <c r="DZ73" s="4">
        <v>17400554.84</v>
      </c>
      <c r="EA73" s="4">
        <v>10087623.18</v>
      </c>
      <c r="EB73" s="4">
        <v>93511158.11</v>
      </c>
      <c r="EC73" s="4">
        <v>70079380.69</v>
      </c>
      <c r="ED73" s="4">
        <v>6316573.46</v>
      </c>
      <c r="EE73" s="4">
        <v>5741457.04</v>
      </c>
      <c r="EF73" s="4">
        <v>82137411.19</v>
      </c>
      <c r="EG73" s="4">
        <v>-13291576.9</v>
      </c>
      <c r="EH73" s="4">
        <v>1010000</v>
      </c>
      <c r="EI73" s="4">
        <v>5735000</v>
      </c>
      <c r="EJ73" s="4">
        <v>-526264.28</v>
      </c>
      <c r="EK73" s="4">
        <v>0</v>
      </c>
      <c r="EL73" s="4">
        <v>0</v>
      </c>
      <c r="EM73" s="4">
        <v>0</v>
      </c>
      <c r="EN73" s="4">
        <v>0</v>
      </c>
      <c r="EO73" s="4">
        <v>0</v>
      </c>
      <c r="EP73" s="4">
        <v>0</v>
      </c>
      <c r="EQ73" s="4">
        <v>0</v>
      </c>
      <c r="ER73" s="4">
        <v>-260035.69</v>
      </c>
      <c r="ES73" s="4">
        <v>-898382.33</v>
      </c>
      <c r="ET73" s="4">
        <v>0</v>
      </c>
      <c r="EU73" s="4">
        <v>-7332876.87</v>
      </c>
      <c r="EV73" s="4">
        <v>4040870.05</v>
      </c>
      <c r="EW73" s="4">
        <v>0</v>
      </c>
      <c r="EX73" s="4">
        <v>-2421917.33</v>
      </c>
      <c r="EY73" s="4">
        <v>0</v>
      </c>
      <c r="EZ73" s="4">
        <v>-2421917.33</v>
      </c>
      <c r="FA73" s="4">
        <v>1654341.49</v>
      </c>
      <c r="FB73" s="4">
        <v>19160796.86</v>
      </c>
      <c r="FC73" s="4">
        <v>0</v>
      </c>
      <c r="FD73" s="4">
        <v>0</v>
      </c>
      <c r="FE73" s="4">
        <v>0</v>
      </c>
      <c r="FF73" s="4">
        <v>0</v>
      </c>
      <c r="FG73" s="4">
        <v>0</v>
      </c>
      <c r="FH73" s="4">
        <v>19160796.86</v>
      </c>
      <c r="FI73" s="4">
        <v>0</v>
      </c>
      <c r="FJ73" s="4">
        <v>13081737.72</v>
      </c>
      <c r="FK73" s="4">
        <v>0</v>
      </c>
      <c r="FL73" s="4">
        <v>0</v>
      </c>
      <c r="FM73" s="4">
        <v>13081737.72</v>
      </c>
      <c r="FN73" s="11">
        <f t="shared" si="2"/>
        <v>-0.08788062201446731</v>
      </c>
      <c r="FO73" s="11">
        <f t="shared" si="3"/>
        <v>0.06500891725508327</v>
      </c>
    </row>
    <row r="74" spans="1:171" ht="12.75">
      <c r="A74" s="3" t="s">
        <v>133</v>
      </c>
      <c r="B74" s="4">
        <v>1023953.8</v>
      </c>
      <c r="C74" s="4">
        <v>3766020.44</v>
      </c>
      <c r="D74" s="4">
        <v>4265210.79</v>
      </c>
      <c r="E74" s="4">
        <v>113256.87</v>
      </c>
      <c r="F74" s="4">
        <v>9168441.9</v>
      </c>
      <c r="G74" s="4">
        <v>8213432.65</v>
      </c>
      <c r="H74" s="4">
        <v>543751.36</v>
      </c>
      <c r="I74" s="4">
        <v>630477.75</v>
      </c>
      <c r="J74" s="4">
        <v>9387661.76</v>
      </c>
      <c r="K74" s="4">
        <v>-1353873.3</v>
      </c>
      <c r="L74" s="4">
        <v>361470.6</v>
      </c>
      <c r="M74" s="4">
        <v>1459937.3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-44387.83</v>
      </c>
      <c r="W74" s="4">
        <v>-58376.1</v>
      </c>
      <c r="X74" s="4">
        <v>0</v>
      </c>
      <c r="Y74" s="4">
        <v>423146.77</v>
      </c>
      <c r="Z74" s="4">
        <v>203926.91</v>
      </c>
      <c r="AA74" s="4">
        <v>182391.72</v>
      </c>
      <c r="AB74" s="4">
        <v>-556444.47</v>
      </c>
      <c r="AC74" s="4">
        <v>0</v>
      </c>
      <c r="AD74" s="4">
        <v>-374052.75</v>
      </c>
      <c r="AE74" s="4">
        <v>181455.55</v>
      </c>
      <c r="AF74" s="4">
        <v>534114.77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534114.77</v>
      </c>
      <c r="AM74" s="4">
        <v>0</v>
      </c>
      <c r="AN74" s="4">
        <v>354384.79</v>
      </c>
      <c r="AO74" s="4">
        <v>0</v>
      </c>
      <c r="AP74" s="4">
        <v>0</v>
      </c>
      <c r="AQ74" s="4">
        <v>354384.79</v>
      </c>
      <c r="AR74" s="4">
        <v>1000306.95</v>
      </c>
      <c r="AS74" s="4">
        <v>4388704.85</v>
      </c>
      <c r="AT74" s="4">
        <v>4842525.83</v>
      </c>
      <c r="AU74" s="4">
        <v>38416.15</v>
      </c>
      <c r="AV74" s="4">
        <v>10269953.78</v>
      </c>
      <c r="AW74" s="4">
        <v>9253604.02</v>
      </c>
      <c r="AX74" s="4">
        <v>1039194.07</v>
      </c>
      <c r="AY74" s="4">
        <v>682378.01</v>
      </c>
      <c r="AZ74" s="4">
        <v>10975176.1</v>
      </c>
      <c r="BA74" s="4">
        <v>-529900</v>
      </c>
      <c r="BB74" s="4">
        <v>11959.75</v>
      </c>
      <c r="BC74" s="4">
        <v>1692000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-486964.99</v>
      </c>
      <c r="BM74" s="4">
        <v>-22282.84</v>
      </c>
      <c r="BN74" s="4">
        <v>0</v>
      </c>
      <c r="BO74" s="4">
        <v>687094.76</v>
      </c>
      <c r="BP74" s="4">
        <v>-18127.56</v>
      </c>
      <c r="BQ74" s="4">
        <v>0</v>
      </c>
      <c r="BR74" s="4">
        <v>-28996</v>
      </c>
      <c r="BS74" s="4">
        <v>0</v>
      </c>
      <c r="BT74" s="4">
        <v>-28996</v>
      </c>
      <c r="BU74" s="4">
        <v>391306.84</v>
      </c>
      <c r="BV74" s="4">
        <v>505118.77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505118.77</v>
      </c>
      <c r="CC74" s="4">
        <v>0</v>
      </c>
      <c r="CD74" s="4">
        <v>745691.63</v>
      </c>
      <c r="CE74" s="4">
        <v>0</v>
      </c>
      <c r="CF74" s="4">
        <v>0</v>
      </c>
      <c r="CG74" s="4">
        <v>745691.63</v>
      </c>
      <c r="CH74" s="4">
        <v>1169552.05</v>
      </c>
      <c r="CI74" s="4">
        <v>5349147.51</v>
      </c>
      <c r="CJ74" s="4">
        <v>5037453.12</v>
      </c>
      <c r="CK74" s="4">
        <v>47432.75</v>
      </c>
      <c r="CL74" s="4">
        <v>11603585.43</v>
      </c>
      <c r="CM74" s="4">
        <v>9010417.35</v>
      </c>
      <c r="CN74" s="4">
        <v>1181268.84</v>
      </c>
      <c r="CO74" s="4">
        <v>688361.41</v>
      </c>
      <c r="CP74" s="4">
        <v>10880047.6</v>
      </c>
      <c r="CQ74" s="4">
        <v>-1556776</v>
      </c>
      <c r="CR74" s="4">
        <v>10740</v>
      </c>
      <c r="CS74" s="4">
        <v>996000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26179.62</v>
      </c>
      <c r="DC74" s="4">
        <v>-16393.86</v>
      </c>
      <c r="DD74" s="4">
        <v>0</v>
      </c>
      <c r="DE74" s="4">
        <v>-523856.38</v>
      </c>
      <c r="DF74" s="4">
        <v>199681.45</v>
      </c>
      <c r="DG74" s="4">
        <v>0</v>
      </c>
      <c r="DH74" s="4">
        <v>-159436</v>
      </c>
      <c r="DI74" s="4">
        <v>0</v>
      </c>
      <c r="DJ74" s="4">
        <v>-159436</v>
      </c>
      <c r="DK74" s="4">
        <v>-11552.25</v>
      </c>
      <c r="DL74" s="4">
        <v>346708</v>
      </c>
      <c r="DM74" s="4">
        <v>0</v>
      </c>
      <c r="DN74" s="4">
        <v>0</v>
      </c>
      <c r="DO74" s="4">
        <v>0</v>
      </c>
      <c r="DP74" s="4">
        <v>0</v>
      </c>
      <c r="DQ74" s="4">
        <v>0</v>
      </c>
      <c r="DR74" s="4">
        <v>346708</v>
      </c>
      <c r="DS74" s="4">
        <v>0</v>
      </c>
      <c r="DT74" s="4">
        <v>734139.38</v>
      </c>
      <c r="DU74" s="4">
        <v>0</v>
      </c>
      <c r="DV74" s="4">
        <v>0</v>
      </c>
      <c r="DW74" s="4">
        <v>734139.38</v>
      </c>
      <c r="DX74" s="5">
        <v>1435212.1</v>
      </c>
      <c r="DY74" s="5">
        <v>7006451.43</v>
      </c>
      <c r="DZ74" s="5">
        <v>7869732.65</v>
      </c>
      <c r="EA74" s="5">
        <v>59366.84</v>
      </c>
      <c r="EB74" s="5">
        <v>16370763.02</v>
      </c>
      <c r="EC74" s="5">
        <v>10871346.58</v>
      </c>
      <c r="ED74" s="5">
        <v>1167415.62</v>
      </c>
      <c r="EE74" s="5">
        <v>2451815.2</v>
      </c>
      <c r="EF74" s="5">
        <v>14490577.4</v>
      </c>
      <c r="EG74" s="5">
        <v>-10126262</v>
      </c>
      <c r="EH74" s="5">
        <v>200000</v>
      </c>
      <c r="EI74" s="5">
        <v>8097491.09</v>
      </c>
      <c r="EJ74" s="5">
        <v>0</v>
      </c>
      <c r="EK74" s="5">
        <v>0</v>
      </c>
      <c r="EL74" s="5">
        <v>0</v>
      </c>
      <c r="EM74" s="5">
        <v>0</v>
      </c>
      <c r="EN74" s="5">
        <v>0</v>
      </c>
      <c r="EO74" s="5">
        <v>0</v>
      </c>
      <c r="EP74" s="5">
        <v>0</v>
      </c>
      <c r="EQ74" s="5">
        <v>0</v>
      </c>
      <c r="ER74" s="5">
        <v>26906.38</v>
      </c>
      <c r="ES74" s="5">
        <v>-13630.09</v>
      </c>
      <c r="ET74" s="5">
        <v>0</v>
      </c>
      <c r="EU74" s="5">
        <v>-1801864.53</v>
      </c>
      <c r="EV74" s="5">
        <v>78321.09</v>
      </c>
      <c r="EW74" s="5">
        <v>0</v>
      </c>
      <c r="EX74" s="5">
        <v>-159970.84</v>
      </c>
      <c r="EY74" s="5">
        <v>0</v>
      </c>
      <c r="EZ74" s="5">
        <v>-159970.84</v>
      </c>
      <c r="FA74" s="5">
        <v>-51868.09</v>
      </c>
      <c r="FB74" s="5">
        <v>186737.16</v>
      </c>
      <c r="FC74" s="5">
        <v>0</v>
      </c>
      <c r="FD74" s="5">
        <v>0</v>
      </c>
      <c r="FE74" s="5">
        <v>0</v>
      </c>
      <c r="FF74" s="5">
        <v>0</v>
      </c>
      <c r="FG74" s="5">
        <v>0</v>
      </c>
      <c r="FH74" s="5">
        <v>186737.16</v>
      </c>
      <c r="FI74" s="5">
        <v>0</v>
      </c>
      <c r="FJ74" s="5">
        <v>682271.29</v>
      </c>
      <c r="FK74" s="5">
        <v>0</v>
      </c>
      <c r="FL74" s="5">
        <v>0</v>
      </c>
      <c r="FM74" s="5">
        <v>682271.29</v>
      </c>
      <c r="FN74" s="11">
        <f t="shared" si="2"/>
        <v>0.028331110128060482</v>
      </c>
      <c r="FO74" s="11">
        <f t="shared" si="3"/>
        <v>0</v>
      </c>
    </row>
    <row r="75" spans="1:171" ht="12.75">
      <c r="A75" s="3" t="s">
        <v>134</v>
      </c>
      <c r="B75" s="4">
        <v>1320244.99</v>
      </c>
      <c r="C75" s="4">
        <v>3956752.97</v>
      </c>
      <c r="D75" s="4">
        <v>5218283.93</v>
      </c>
      <c r="E75" s="4">
        <v>28707.81</v>
      </c>
      <c r="F75" s="4">
        <v>10523989.7</v>
      </c>
      <c r="G75" s="4">
        <v>9547608.89</v>
      </c>
      <c r="H75" s="4">
        <v>778810.22</v>
      </c>
      <c r="I75" s="4">
        <v>585030.74</v>
      </c>
      <c r="J75" s="4">
        <v>10911449.85</v>
      </c>
      <c r="K75" s="4">
        <v>-1403323.77</v>
      </c>
      <c r="L75" s="4">
        <v>200000</v>
      </c>
      <c r="M75" s="4">
        <v>682015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-17444.4</v>
      </c>
      <c r="W75" s="4">
        <v>-18397.53</v>
      </c>
      <c r="X75" s="4">
        <v>0</v>
      </c>
      <c r="Y75" s="4">
        <v>-538753.17</v>
      </c>
      <c r="Z75" s="4">
        <v>-926213.32</v>
      </c>
      <c r="AA75" s="4">
        <v>300000</v>
      </c>
      <c r="AB75" s="4">
        <v>-194415.58</v>
      </c>
      <c r="AC75" s="4">
        <v>0</v>
      </c>
      <c r="AD75" s="4">
        <v>105584.42</v>
      </c>
      <c r="AE75" s="4">
        <v>-281269.56</v>
      </c>
      <c r="AF75" s="4">
        <v>356893.4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356893.4</v>
      </c>
      <c r="AM75" s="4">
        <v>0</v>
      </c>
      <c r="AN75" s="4">
        <v>90658.33</v>
      </c>
      <c r="AO75" s="4">
        <v>0</v>
      </c>
      <c r="AP75" s="4">
        <v>0</v>
      </c>
      <c r="AQ75" s="4">
        <v>90658.33</v>
      </c>
      <c r="AR75" s="4">
        <v>2453416.81</v>
      </c>
      <c r="AS75" s="4">
        <v>4457853.42</v>
      </c>
      <c r="AT75" s="4">
        <v>5705013.8</v>
      </c>
      <c r="AU75" s="4">
        <v>47858.19</v>
      </c>
      <c r="AV75" s="4">
        <v>12664142.22</v>
      </c>
      <c r="AW75" s="4">
        <v>9858439.48</v>
      </c>
      <c r="AX75" s="4">
        <v>938483.99</v>
      </c>
      <c r="AY75" s="4">
        <v>594009.25</v>
      </c>
      <c r="AZ75" s="4">
        <v>11390932.72</v>
      </c>
      <c r="BA75" s="4">
        <v>-1076916.43</v>
      </c>
      <c r="BB75" s="4">
        <v>32000</v>
      </c>
      <c r="BC75" s="4">
        <v>329300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-10699.63</v>
      </c>
      <c r="BM75" s="4">
        <v>-11793.53</v>
      </c>
      <c r="BN75" s="4">
        <v>0</v>
      </c>
      <c r="BO75" s="4">
        <v>-726316.06</v>
      </c>
      <c r="BP75" s="4">
        <v>546893.44</v>
      </c>
      <c r="BQ75" s="4">
        <v>0</v>
      </c>
      <c r="BR75" s="4">
        <v>-176893.4</v>
      </c>
      <c r="BS75" s="4">
        <v>0</v>
      </c>
      <c r="BT75" s="4">
        <v>-176893.4</v>
      </c>
      <c r="BU75" s="4">
        <v>129242.53</v>
      </c>
      <c r="BV75" s="4">
        <v>180000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180000</v>
      </c>
      <c r="CC75" s="4">
        <v>0</v>
      </c>
      <c r="CD75" s="4">
        <v>219900.86</v>
      </c>
      <c r="CE75" s="4">
        <v>0</v>
      </c>
      <c r="CF75" s="4">
        <v>0</v>
      </c>
      <c r="CG75" s="4">
        <v>219900.86</v>
      </c>
      <c r="CH75" s="4">
        <v>1964138.62</v>
      </c>
      <c r="CI75" s="4">
        <v>5288718.17</v>
      </c>
      <c r="CJ75" s="4">
        <v>5799961.22</v>
      </c>
      <c r="CK75" s="4">
        <v>41875.95</v>
      </c>
      <c r="CL75" s="4">
        <v>13094693.96</v>
      </c>
      <c r="CM75" s="4">
        <v>10748598.45</v>
      </c>
      <c r="CN75" s="4">
        <v>779502.04</v>
      </c>
      <c r="CO75" s="4">
        <v>848360.55</v>
      </c>
      <c r="CP75" s="4">
        <v>12376461.04</v>
      </c>
      <c r="CQ75" s="4">
        <v>-2578497.47</v>
      </c>
      <c r="CR75" s="4">
        <v>0</v>
      </c>
      <c r="CS75" s="4">
        <v>196000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3937.45</v>
      </c>
      <c r="DC75" s="4">
        <v>-10576.52</v>
      </c>
      <c r="DD75" s="4">
        <v>0</v>
      </c>
      <c r="DE75" s="4">
        <v>-2378560.02</v>
      </c>
      <c r="DF75" s="4">
        <v>-1660327.1</v>
      </c>
      <c r="DG75" s="4">
        <v>150000</v>
      </c>
      <c r="DH75" s="4">
        <v>-120000</v>
      </c>
      <c r="DI75" s="4">
        <v>0</v>
      </c>
      <c r="DJ75" s="4">
        <v>30000</v>
      </c>
      <c r="DK75" s="4">
        <v>839136.1</v>
      </c>
      <c r="DL75" s="4">
        <v>210000</v>
      </c>
      <c r="DM75" s="4">
        <v>0</v>
      </c>
      <c r="DN75" s="4">
        <v>0</v>
      </c>
      <c r="DO75" s="4">
        <v>0</v>
      </c>
      <c r="DP75" s="4">
        <v>0</v>
      </c>
      <c r="DQ75" s="4">
        <v>0</v>
      </c>
      <c r="DR75" s="4">
        <v>210000</v>
      </c>
      <c r="DS75" s="4">
        <v>0</v>
      </c>
      <c r="DT75" s="4">
        <v>1059036.96</v>
      </c>
      <c r="DU75" s="4">
        <v>0</v>
      </c>
      <c r="DV75" s="4">
        <v>0</v>
      </c>
      <c r="DW75" s="4">
        <v>1059036.96</v>
      </c>
      <c r="DX75" s="4">
        <v>1780348.12</v>
      </c>
      <c r="DY75" s="4">
        <v>6658965.11</v>
      </c>
      <c r="DZ75" s="4">
        <v>6394765.84</v>
      </c>
      <c r="EA75" s="4">
        <v>50186.85</v>
      </c>
      <c r="EB75" s="4">
        <v>14884265.92</v>
      </c>
      <c r="EC75" s="4">
        <v>12671027.05</v>
      </c>
      <c r="ED75" s="4">
        <v>652127.11</v>
      </c>
      <c r="EE75" s="4">
        <v>945875.1</v>
      </c>
      <c r="EF75" s="4">
        <v>14269029.26</v>
      </c>
      <c r="EG75" s="4">
        <v>-2376928.61</v>
      </c>
      <c r="EH75" s="4">
        <v>166390</v>
      </c>
      <c r="EI75" s="4">
        <v>4202372.91</v>
      </c>
      <c r="EJ75" s="4">
        <v>0</v>
      </c>
      <c r="EK75" s="4">
        <v>0</v>
      </c>
      <c r="EL75" s="4">
        <v>0</v>
      </c>
      <c r="EM75" s="4">
        <v>0</v>
      </c>
      <c r="EN75" s="4">
        <v>0</v>
      </c>
      <c r="EO75" s="4">
        <v>0</v>
      </c>
      <c r="EP75" s="4">
        <v>0</v>
      </c>
      <c r="EQ75" s="4">
        <v>0</v>
      </c>
      <c r="ER75" s="4">
        <v>33057.82</v>
      </c>
      <c r="ES75" s="4">
        <v>-18060.7</v>
      </c>
      <c r="ET75" s="4">
        <v>0</v>
      </c>
      <c r="EU75" s="4">
        <v>2024892.12</v>
      </c>
      <c r="EV75" s="4">
        <v>2640128.78</v>
      </c>
      <c r="EW75" s="4">
        <v>0</v>
      </c>
      <c r="EX75" s="4">
        <v>-182449.2</v>
      </c>
      <c r="EY75" s="4">
        <v>0</v>
      </c>
      <c r="EZ75" s="4">
        <v>-182449.2</v>
      </c>
      <c r="FA75" s="4">
        <v>-362464.63</v>
      </c>
      <c r="FB75" s="4">
        <v>27550.8</v>
      </c>
      <c r="FC75" s="4">
        <v>0</v>
      </c>
      <c r="FD75" s="4">
        <v>0</v>
      </c>
      <c r="FE75" s="4">
        <v>0</v>
      </c>
      <c r="FF75" s="4">
        <v>0</v>
      </c>
      <c r="FG75" s="4">
        <v>0</v>
      </c>
      <c r="FH75" s="4">
        <v>27550.8</v>
      </c>
      <c r="FI75" s="4">
        <v>0</v>
      </c>
      <c r="FJ75" s="4">
        <v>696572.33</v>
      </c>
      <c r="FK75" s="4">
        <v>0</v>
      </c>
      <c r="FL75" s="4">
        <v>0</v>
      </c>
      <c r="FM75" s="4">
        <v>696572.33</v>
      </c>
      <c r="FN75" s="11">
        <f t="shared" si="2"/>
        <v>0.04034339370362444</v>
      </c>
      <c r="FO75" s="11">
        <f t="shared" si="3"/>
        <v>0</v>
      </c>
    </row>
    <row r="76" spans="1:171" ht="12.75">
      <c r="A76" s="3" t="s">
        <v>135</v>
      </c>
      <c r="B76" s="4">
        <v>1538021.41</v>
      </c>
      <c r="C76" s="4">
        <v>3503002.52</v>
      </c>
      <c r="D76" s="4">
        <v>3007773.24</v>
      </c>
      <c r="E76" s="4">
        <v>13614.91</v>
      </c>
      <c r="F76" s="4">
        <v>8062412.08</v>
      </c>
      <c r="G76" s="4">
        <v>6885177.69</v>
      </c>
      <c r="H76" s="4">
        <v>411333.09</v>
      </c>
      <c r="I76" s="4">
        <v>456205.72</v>
      </c>
      <c r="J76" s="4">
        <v>7752716.5</v>
      </c>
      <c r="K76" s="4">
        <v>-1141864.12</v>
      </c>
      <c r="L76" s="4">
        <v>0</v>
      </c>
      <c r="M76" s="4">
        <v>1014100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-183048.2</v>
      </c>
      <c r="W76" s="4">
        <v>-252945.6</v>
      </c>
      <c r="X76" s="4">
        <v>0</v>
      </c>
      <c r="Y76" s="4">
        <v>-310812.32</v>
      </c>
      <c r="Z76" s="4">
        <v>-1116.74</v>
      </c>
      <c r="AA76" s="4">
        <v>0</v>
      </c>
      <c r="AB76" s="4">
        <v>-240001.42</v>
      </c>
      <c r="AC76" s="4">
        <v>0</v>
      </c>
      <c r="AD76" s="4">
        <v>-240001.42</v>
      </c>
      <c r="AE76" s="4">
        <v>-7527.14</v>
      </c>
      <c r="AF76" s="4">
        <v>3519753.61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3519753.61</v>
      </c>
      <c r="AM76" s="4">
        <v>0</v>
      </c>
      <c r="AN76" s="4">
        <v>27613.14</v>
      </c>
      <c r="AO76" s="4">
        <v>0</v>
      </c>
      <c r="AP76" s="4">
        <v>0</v>
      </c>
      <c r="AQ76" s="4">
        <v>27613.14</v>
      </c>
      <c r="AR76" s="4">
        <v>2037704.43</v>
      </c>
      <c r="AS76" s="4">
        <v>3867608.41</v>
      </c>
      <c r="AT76" s="4">
        <v>3301308.99</v>
      </c>
      <c r="AU76" s="4">
        <v>34148.28</v>
      </c>
      <c r="AV76" s="4">
        <v>9240770.11</v>
      </c>
      <c r="AW76" s="4">
        <v>7507846.3</v>
      </c>
      <c r="AX76" s="4">
        <v>672013.6</v>
      </c>
      <c r="AY76" s="4">
        <v>314808.16</v>
      </c>
      <c r="AZ76" s="4">
        <v>8494668.06</v>
      </c>
      <c r="BA76" s="4">
        <v>-307427.5</v>
      </c>
      <c r="BB76" s="4">
        <v>0</v>
      </c>
      <c r="BC76" s="4">
        <v>654909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-138905.4</v>
      </c>
      <c r="BM76" s="4">
        <v>-138941.82</v>
      </c>
      <c r="BN76" s="4">
        <v>0</v>
      </c>
      <c r="BO76" s="4">
        <v>208576.1</v>
      </c>
      <c r="BP76" s="4">
        <v>954678.15</v>
      </c>
      <c r="BQ76" s="4">
        <v>0</v>
      </c>
      <c r="BR76" s="4">
        <v>-285102.71</v>
      </c>
      <c r="BS76" s="4">
        <v>0</v>
      </c>
      <c r="BT76" s="4">
        <v>-285102.71</v>
      </c>
      <c r="BU76" s="4">
        <v>441457.64</v>
      </c>
      <c r="BV76" s="4">
        <v>3235095.73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3235095.73</v>
      </c>
      <c r="CC76" s="4">
        <v>0</v>
      </c>
      <c r="CD76" s="4">
        <v>469070.78</v>
      </c>
      <c r="CE76" s="4">
        <v>0</v>
      </c>
      <c r="CF76" s="4">
        <v>0</v>
      </c>
      <c r="CG76" s="4">
        <v>469070.78</v>
      </c>
      <c r="CH76" s="4">
        <v>2193270.45</v>
      </c>
      <c r="CI76" s="4">
        <v>4387181.01</v>
      </c>
      <c r="CJ76" s="4">
        <v>3549948.09</v>
      </c>
      <c r="CK76" s="4">
        <v>167597.51</v>
      </c>
      <c r="CL76" s="4">
        <v>10297997.06</v>
      </c>
      <c r="CM76" s="4">
        <v>7774302.99</v>
      </c>
      <c r="CN76" s="4">
        <v>679634.31</v>
      </c>
      <c r="CO76" s="4">
        <v>982937.91</v>
      </c>
      <c r="CP76" s="4">
        <v>9436875.21</v>
      </c>
      <c r="CQ76" s="4">
        <v>-4017616.73</v>
      </c>
      <c r="CR76" s="4">
        <v>0</v>
      </c>
      <c r="CS76" s="4">
        <v>3222391.33</v>
      </c>
      <c r="CT76" s="4">
        <v>-36930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-124733.87</v>
      </c>
      <c r="DC76" s="4">
        <v>-125110.9</v>
      </c>
      <c r="DD76" s="4">
        <v>0</v>
      </c>
      <c r="DE76" s="4">
        <v>-956889.27</v>
      </c>
      <c r="DF76" s="4">
        <v>-95767.42</v>
      </c>
      <c r="DG76" s="4">
        <v>0</v>
      </c>
      <c r="DH76" s="4">
        <v>-287114.47</v>
      </c>
      <c r="DI76" s="4">
        <v>0</v>
      </c>
      <c r="DJ76" s="4">
        <v>-287114.47</v>
      </c>
      <c r="DK76" s="4">
        <v>-370782.44</v>
      </c>
      <c r="DL76" s="4">
        <v>2948433.8</v>
      </c>
      <c r="DM76" s="4">
        <v>0</v>
      </c>
      <c r="DN76" s="4">
        <v>0</v>
      </c>
      <c r="DO76" s="4">
        <v>0</v>
      </c>
      <c r="DP76" s="4">
        <v>0</v>
      </c>
      <c r="DQ76" s="4">
        <v>0</v>
      </c>
      <c r="DR76" s="4">
        <v>2948433.8</v>
      </c>
      <c r="DS76" s="4">
        <v>0</v>
      </c>
      <c r="DT76" s="4">
        <v>98288.34</v>
      </c>
      <c r="DU76" s="4">
        <v>0</v>
      </c>
      <c r="DV76" s="4">
        <v>0</v>
      </c>
      <c r="DW76" s="4">
        <v>98288.34</v>
      </c>
      <c r="DX76" s="4">
        <v>2445507.1</v>
      </c>
      <c r="DY76" s="4">
        <v>5284053.23</v>
      </c>
      <c r="DZ76" s="4">
        <v>3509328.45</v>
      </c>
      <c r="EA76" s="4">
        <v>49990.24</v>
      </c>
      <c r="EB76" s="4">
        <v>11288879.02</v>
      </c>
      <c r="EC76" s="4">
        <v>8771469</v>
      </c>
      <c r="ED76" s="4">
        <v>692113.23</v>
      </c>
      <c r="EE76" s="4">
        <v>724797.59</v>
      </c>
      <c r="EF76" s="4">
        <v>10188379.82</v>
      </c>
      <c r="EG76" s="4">
        <v>-2452172.14</v>
      </c>
      <c r="EH76" s="4">
        <v>0</v>
      </c>
      <c r="EI76" s="4">
        <v>2313787.98</v>
      </c>
      <c r="EJ76" s="4">
        <v>0</v>
      </c>
      <c r="EK76" s="4">
        <v>0</v>
      </c>
      <c r="EL76" s="4">
        <v>0</v>
      </c>
      <c r="EM76" s="4">
        <v>0</v>
      </c>
      <c r="EN76" s="4">
        <v>0</v>
      </c>
      <c r="EO76" s="4">
        <v>0</v>
      </c>
      <c r="EP76" s="4">
        <v>0</v>
      </c>
      <c r="EQ76" s="4">
        <v>0</v>
      </c>
      <c r="ER76" s="4">
        <v>-151447.69</v>
      </c>
      <c r="ES76" s="4">
        <v>-156327.15</v>
      </c>
      <c r="ET76" s="4">
        <v>0</v>
      </c>
      <c r="EU76" s="4">
        <v>-289831.85</v>
      </c>
      <c r="EV76" s="4">
        <v>810667.35</v>
      </c>
      <c r="EW76" s="4">
        <v>699706.79</v>
      </c>
      <c r="EX76" s="4">
        <v>-312004.98</v>
      </c>
      <c r="EY76" s="4">
        <v>0</v>
      </c>
      <c r="EZ76" s="4">
        <v>387701.81</v>
      </c>
      <c r="FA76" s="4">
        <v>986283.85</v>
      </c>
      <c r="FB76" s="4">
        <v>3336916.67</v>
      </c>
      <c r="FC76" s="4">
        <v>0</v>
      </c>
      <c r="FD76" s="4">
        <v>0</v>
      </c>
      <c r="FE76" s="4">
        <v>0</v>
      </c>
      <c r="FF76" s="4">
        <v>25000</v>
      </c>
      <c r="FG76" s="4">
        <v>0</v>
      </c>
      <c r="FH76" s="4">
        <v>3361916.67</v>
      </c>
      <c r="FI76" s="4">
        <v>0</v>
      </c>
      <c r="FJ76" s="4">
        <v>1084572.19</v>
      </c>
      <c r="FK76" s="4">
        <v>0</v>
      </c>
      <c r="FL76" s="4">
        <v>0</v>
      </c>
      <c r="FM76" s="4">
        <v>1084572.19</v>
      </c>
      <c r="FN76" s="11">
        <f t="shared" si="2"/>
        <v>0.14779690145000773</v>
      </c>
      <c r="FO76" s="11">
        <f t="shared" si="3"/>
        <v>0.20173344722406283</v>
      </c>
    </row>
    <row r="77" spans="1:171" ht="12.75">
      <c r="A77" s="3" t="s">
        <v>136</v>
      </c>
      <c r="B77" s="4">
        <v>1705924.11</v>
      </c>
      <c r="C77" s="4">
        <v>6479043.28</v>
      </c>
      <c r="D77" s="4">
        <v>4485940.8</v>
      </c>
      <c r="E77" s="4">
        <v>153253.36</v>
      </c>
      <c r="F77" s="4">
        <v>12824161.55</v>
      </c>
      <c r="G77" s="4">
        <v>10068065.67</v>
      </c>
      <c r="H77" s="4">
        <v>748827.26</v>
      </c>
      <c r="I77" s="4">
        <v>1381903.18</v>
      </c>
      <c r="J77" s="4">
        <v>12198796.11</v>
      </c>
      <c r="K77" s="4">
        <v>-4075344.75</v>
      </c>
      <c r="L77" s="4">
        <v>89702.1</v>
      </c>
      <c r="M77" s="4">
        <v>3454967.68</v>
      </c>
      <c r="N77" s="4">
        <v>-14535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-207253.61</v>
      </c>
      <c r="W77" s="4">
        <v>-213174.86</v>
      </c>
      <c r="X77" s="4">
        <v>0</v>
      </c>
      <c r="Y77" s="4">
        <v>-752463.58</v>
      </c>
      <c r="Z77" s="4">
        <v>-127098.14</v>
      </c>
      <c r="AA77" s="4">
        <v>1199984.69</v>
      </c>
      <c r="AB77" s="4">
        <v>-759423.21</v>
      </c>
      <c r="AC77" s="4">
        <v>-78830.96</v>
      </c>
      <c r="AD77" s="4">
        <v>361730.52</v>
      </c>
      <c r="AE77" s="4">
        <v>11618.9</v>
      </c>
      <c r="AF77" s="4">
        <v>4790890.34</v>
      </c>
      <c r="AG77" s="4">
        <v>0</v>
      </c>
      <c r="AH77" s="4">
        <v>480763.8</v>
      </c>
      <c r="AI77" s="4">
        <v>0</v>
      </c>
      <c r="AJ77" s="4">
        <v>0</v>
      </c>
      <c r="AK77" s="4">
        <v>0</v>
      </c>
      <c r="AL77" s="4">
        <v>5271654.14</v>
      </c>
      <c r="AM77" s="4">
        <v>0</v>
      </c>
      <c r="AN77" s="4">
        <v>16468.19</v>
      </c>
      <c r="AO77" s="4">
        <v>0</v>
      </c>
      <c r="AP77" s="4">
        <v>0</v>
      </c>
      <c r="AQ77" s="4">
        <v>16468.19</v>
      </c>
      <c r="AR77" s="4">
        <v>1559323.6</v>
      </c>
      <c r="AS77" s="4">
        <v>7241683.96</v>
      </c>
      <c r="AT77" s="4">
        <v>4913530.71</v>
      </c>
      <c r="AU77" s="4">
        <v>110303.34</v>
      </c>
      <c r="AV77" s="4">
        <v>13824841.61</v>
      </c>
      <c r="AW77" s="4">
        <v>10553855.24</v>
      </c>
      <c r="AX77" s="4">
        <v>1925970.43</v>
      </c>
      <c r="AY77" s="4">
        <v>859028.13</v>
      </c>
      <c r="AZ77" s="4">
        <v>13338853.8</v>
      </c>
      <c r="BA77" s="4">
        <v>-2107606.5</v>
      </c>
      <c r="BB77" s="4">
        <v>365354</v>
      </c>
      <c r="BC77" s="4">
        <v>2850300</v>
      </c>
      <c r="BD77" s="4">
        <v>-712866.4</v>
      </c>
      <c r="BE77" s="4">
        <v>0</v>
      </c>
      <c r="BF77" s="4">
        <v>-10000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-128381.85</v>
      </c>
      <c r="BM77" s="4">
        <v>-127032.93</v>
      </c>
      <c r="BN77" s="4">
        <v>0</v>
      </c>
      <c r="BO77" s="4">
        <v>256799.25</v>
      </c>
      <c r="BP77" s="4">
        <v>742787.06</v>
      </c>
      <c r="BQ77" s="4">
        <v>960290.59</v>
      </c>
      <c r="BR77" s="4">
        <v>-551133.66</v>
      </c>
      <c r="BS77" s="4">
        <v>-582185.56</v>
      </c>
      <c r="BT77" s="4">
        <v>-173028.63</v>
      </c>
      <c r="BU77" s="4">
        <v>148065.9</v>
      </c>
      <c r="BV77" s="4">
        <v>4617861.71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4617861.71</v>
      </c>
      <c r="CC77" s="4">
        <v>0</v>
      </c>
      <c r="CD77" s="4">
        <v>164534.09</v>
      </c>
      <c r="CE77" s="4">
        <v>0</v>
      </c>
      <c r="CF77" s="4">
        <v>0</v>
      </c>
      <c r="CG77" s="4">
        <v>164534.09</v>
      </c>
      <c r="CH77" s="4">
        <v>1500898.35</v>
      </c>
      <c r="CI77" s="4">
        <v>8327842.92</v>
      </c>
      <c r="CJ77" s="4">
        <v>5616594.28</v>
      </c>
      <c r="CK77" s="4">
        <v>449292.96</v>
      </c>
      <c r="CL77" s="4">
        <v>15894628.51</v>
      </c>
      <c r="CM77" s="4">
        <v>12872740.86</v>
      </c>
      <c r="CN77" s="4">
        <v>1647769.2</v>
      </c>
      <c r="CO77" s="4">
        <v>1003617.55</v>
      </c>
      <c r="CP77" s="4">
        <v>15524127.61</v>
      </c>
      <c r="CQ77" s="4">
        <v>-2003724.52</v>
      </c>
      <c r="CR77" s="4">
        <v>446450</v>
      </c>
      <c r="CS77" s="4">
        <v>1638185.5</v>
      </c>
      <c r="CT77" s="4">
        <v>-50000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-173518.19</v>
      </c>
      <c r="DC77" s="4">
        <v>-173508.51</v>
      </c>
      <c r="DD77" s="4">
        <v>0</v>
      </c>
      <c r="DE77" s="4">
        <v>-142607.21</v>
      </c>
      <c r="DF77" s="4">
        <v>227893.69</v>
      </c>
      <c r="DG77" s="4">
        <v>2427337.4</v>
      </c>
      <c r="DH77" s="4">
        <v>-2150138.39</v>
      </c>
      <c r="DI77" s="4">
        <v>0</v>
      </c>
      <c r="DJ77" s="4">
        <v>277199.01</v>
      </c>
      <c r="DK77" s="4">
        <v>280120.3</v>
      </c>
      <c r="DL77" s="4">
        <v>4895060.72</v>
      </c>
      <c r="DM77" s="4">
        <v>0</v>
      </c>
      <c r="DN77" s="4">
        <v>0</v>
      </c>
      <c r="DO77" s="4">
        <v>0</v>
      </c>
      <c r="DP77" s="4">
        <v>0</v>
      </c>
      <c r="DQ77" s="4">
        <v>0</v>
      </c>
      <c r="DR77" s="4">
        <v>4895060.72</v>
      </c>
      <c r="DS77" s="4">
        <v>0</v>
      </c>
      <c r="DT77" s="4">
        <v>444654.39</v>
      </c>
      <c r="DU77" s="4">
        <v>0</v>
      </c>
      <c r="DV77" s="4">
        <v>0</v>
      </c>
      <c r="DW77" s="4">
        <v>444654.39</v>
      </c>
      <c r="DX77" s="4">
        <v>1701202.86</v>
      </c>
      <c r="DY77" s="4">
        <v>10919609.61</v>
      </c>
      <c r="DZ77" s="4">
        <v>7375276.8</v>
      </c>
      <c r="EA77" s="4">
        <v>204428.79</v>
      </c>
      <c r="EB77" s="4">
        <v>20200518.06</v>
      </c>
      <c r="EC77" s="4">
        <v>14782204.72</v>
      </c>
      <c r="ED77" s="4">
        <v>1442236.96</v>
      </c>
      <c r="EE77" s="4">
        <v>2259241.5</v>
      </c>
      <c r="EF77" s="4">
        <v>18483683.18</v>
      </c>
      <c r="EG77" s="4">
        <v>-8304418.88</v>
      </c>
      <c r="EH77" s="4">
        <v>17000</v>
      </c>
      <c r="EI77" s="4">
        <v>7658521.12</v>
      </c>
      <c r="EJ77" s="4">
        <v>0</v>
      </c>
      <c r="EK77" s="4">
        <v>0</v>
      </c>
      <c r="EL77" s="4">
        <v>0</v>
      </c>
      <c r="EM77" s="4">
        <v>0</v>
      </c>
      <c r="EN77" s="4">
        <v>0</v>
      </c>
      <c r="EO77" s="4">
        <v>0</v>
      </c>
      <c r="EP77" s="4">
        <v>0</v>
      </c>
      <c r="EQ77" s="4">
        <v>0</v>
      </c>
      <c r="ER77" s="4">
        <v>-237326.9</v>
      </c>
      <c r="ES77" s="4">
        <v>-238427.27</v>
      </c>
      <c r="ET77" s="4">
        <v>0</v>
      </c>
      <c r="EU77" s="4">
        <v>-866224.66</v>
      </c>
      <c r="EV77" s="4">
        <v>850610.22</v>
      </c>
      <c r="EW77" s="4">
        <v>684986.24</v>
      </c>
      <c r="EX77" s="4">
        <v>-785228.69</v>
      </c>
      <c r="EY77" s="4">
        <v>0</v>
      </c>
      <c r="EZ77" s="4">
        <v>-100242.45</v>
      </c>
      <c r="FA77" s="4">
        <v>223202.89</v>
      </c>
      <c r="FB77" s="4">
        <v>4794818.27</v>
      </c>
      <c r="FC77" s="4">
        <v>0</v>
      </c>
      <c r="FD77" s="4">
        <v>0</v>
      </c>
      <c r="FE77" s="4">
        <v>0</v>
      </c>
      <c r="FF77" s="4">
        <v>0</v>
      </c>
      <c r="FG77" s="4">
        <v>0</v>
      </c>
      <c r="FH77" s="4">
        <v>4794818.27</v>
      </c>
      <c r="FI77" s="4">
        <v>0</v>
      </c>
      <c r="FJ77" s="4">
        <v>667857.28</v>
      </c>
      <c r="FK77" s="4">
        <v>0</v>
      </c>
      <c r="FL77" s="4">
        <v>0</v>
      </c>
      <c r="FM77" s="4">
        <v>667857.28</v>
      </c>
      <c r="FN77" s="11">
        <f t="shared" si="2"/>
        <v>0.08386878123461355</v>
      </c>
      <c r="FO77" s="11">
        <f t="shared" si="3"/>
        <v>0.2042997599240779</v>
      </c>
    </row>
    <row r="78" spans="1:171" ht="12.75">
      <c r="A78" s="3" t="s">
        <v>137</v>
      </c>
      <c r="B78" s="4">
        <v>878374.56</v>
      </c>
      <c r="C78" s="4">
        <v>7070507.78</v>
      </c>
      <c r="D78" s="4">
        <v>5279613.87</v>
      </c>
      <c r="E78" s="4">
        <v>858785.16</v>
      </c>
      <c r="F78" s="4">
        <v>14087281.37</v>
      </c>
      <c r="G78" s="4">
        <v>12000172.18</v>
      </c>
      <c r="H78" s="4">
        <v>675810.12</v>
      </c>
      <c r="I78" s="4">
        <v>391695.95</v>
      </c>
      <c r="J78" s="4">
        <v>13067678.25</v>
      </c>
      <c r="K78" s="4">
        <v>-336070.53</v>
      </c>
      <c r="L78" s="4">
        <v>0</v>
      </c>
      <c r="M78" s="4">
        <v>105096.6</v>
      </c>
      <c r="N78" s="4">
        <v>0</v>
      </c>
      <c r="O78" s="4">
        <v>0</v>
      </c>
      <c r="P78" s="4">
        <v>-240000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-135393.37</v>
      </c>
      <c r="W78" s="4">
        <v>-100715.83</v>
      </c>
      <c r="X78" s="4">
        <v>0</v>
      </c>
      <c r="Y78" s="4">
        <v>-606367.3</v>
      </c>
      <c r="Z78" s="4">
        <v>413235.82</v>
      </c>
      <c r="AA78" s="4">
        <v>0</v>
      </c>
      <c r="AB78" s="4">
        <v>-531091.55</v>
      </c>
      <c r="AC78" s="4">
        <v>0</v>
      </c>
      <c r="AD78" s="4">
        <v>-531091.55</v>
      </c>
      <c r="AE78" s="4">
        <v>1096.45</v>
      </c>
      <c r="AF78" s="4">
        <v>1570143.24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1570143.24</v>
      </c>
      <c r="AM78" s="4">
        <v>0</v>
      </c>
      <c r="AN78" s="4">
        <v>205017.62</v>
      </c>
      <c r="AO78" s="4">
        <v>0</v>
      </c>
      <c r="AP78" s="4">
        <v>0</v>
      </c>
      <c r="AQ78" s="4">
        <v>205017.62</v>
      </c>
      <c r="AR78" s="4">
        <v>1096992</v>
      </c>
      <c r="AS78" s="4">
        <v>8409806.33</v>
      </c>
      <c r="AT78" s="4">
        <v>6883957.72</v>
      </c>
      <c r="AU78" s="4">
        <v>758124.45</v>
      </c>
      <c r="AV78" s="4">
        <v>17148880.5</v>
      </c>
      <c r="AW78" s="4">
        <v>13171219.96</v>
      </c>
      <c r="AX78" s="4">
        <v>1204048.04</v>
      </c>
      <c r="AY78" s="4">
        <v>597205.28</v>
      </c>
      <c r="AZ78" s="4">
        <v>14972473.28</v>
      </c>
      <c r="BA78" s="4">
        <v>-744853.66</v>
      </c>
      <c r="BB78" s="4">
        <v>227022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-238536.91</v>
      </c>
      <c r="BM78" s="4">
        <v>-74807.23</v>
      </c>
      <c r="BN78" s="4">
        <v>0</v>
      </c>
      <c r="BO78" s="4">
        <v>-756368.57</v>
      </c>
      <c r="BP78" s="4">
        <v>1420038.65</v>
      </c>
      <c r="BQ78" s="4">
        <v>0</v>
      </c>
      <c r="BR78" s="4">
        <v>-530854.22</v>
      </c>
      <c r="BS78" s="4">
        <v>0</v>
      </c>
      <c r="BT78" s="4">
        <v>-530854.22</v>
      </c>
      <c r="BU78" s="4">
        <v>574321.64</v>
      </c>
      <c r="BV78" s="4">
        <v>1039289.02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1039289.02</v>
      </c>
      <c r="CC78" s="4">
        <v>0</v>
      </c>
      <c r="CD78" s="4">
        <v>779339.26</v>
      </c>
      <c r="CE78" s="4">
        <v>0</v>
      </c>
      <c r="CF78" s="4">
        <v>0</v>
      </c>
      <c r="CG78" s="4">
        <v>779339.26</v>
      </c>
      <c r="CH78" s="4">
        <v>1081985.08</v>
      </c>
      <c r="CI78" s="4">
        <v>10230669.5</v>
      </c>
      <c r="CJ78" s="4">
        <v>7187548.49</v>
      </c>
      <c r="CK78" s="4">
        <v>926448.02</v>
      </c>
      <c r="CL78" s="4">
        <v>19426651.09</v>
      </c>
      <c r="CM78" s="4">
        <v>16021640.72</v>
      </c>
      <c r="CN78" s="4">
        <v>1336070.65</v>
      </c>
      <c r="CO78" s="4">
        <v>1048452.29</v>
      </c>
      <c r="CP78" s="4">
        <v>18406163.66</v>
      </c>
      <c r="CQ78" s="4">
        <v>-2144975.96</v>
      </c>
      <c r="CR78" s="4">
        <v>711000</v>
      </c>
      <c r="CS78" s="4">
        <v>650000</v>
      </c>
      <c r="CT78" s="4">
        <v>-10000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51182.18</v>
      </c>
      <c r="DC78" s="4">
        <v>-38699.61</v>
      </c>
      <c r="DD78" s="4">
        <v>0</v>
      </c>
      <c r="DE78" s="4">
        <v>-742793.78</v>
      </c>
      <c r="DF78" s="4">
        <v>277693.65</v>
      </c>
      <c r="DG78" s="4">
        <v>0</v>
      </c>
      <c r="DH78" s="4">
        <v>-530853.9</v>
      </c>
      <c r="DI78" s="4">
        <v>0</v>
      </c>
      <c r="DJ78" s="4">
        <v>-530853.9</v>
      </c>
      <c r="DK78" s="4">
        <v>-273505.41</v>
      </c>
      <c r="DL78" s="4">
        <v>508435.12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508435.12</v>
      </c>
      <c r="DS78" s="4">
        <v>0</v>
      </c>
      <c r="DT78" s="4">
        <v>505833.85</v>
      </c>
      <c r="DU78" s="4">
        <v>0</v>
      </c>
      <c r="DV78" s="4">
        <v>0</v>
      </c>
      <c r="DW78" s="4">
        <v>505833.85</v>
      </c>
      <c r="DX78" s="4">
        <v>1194454.38</v>
      </c>
      <c r="DY78" s="4">
        <v>12611073.91</v>
      </c>
      <c r="DZ78" s="4">
        <v>7804327.24</v>
      </c>
      <c r="EA78" s="4">
        <v>876222.78</v>
      </c>
      <c r="EB78" s="4">
        <v>22486078.31</v>
      </c>
      <c r="EC78" s="4">
        <v>19685295.71</v>
      </c>
      <c r="ED78" s="4">
        <v>1110973.58</v>
      </c>
      <c r="EE78" s="4">
        <v>1406928.96</v>
      </c>
      <c r="EF78" s="4">
        <v>22203198.25</v>
      </c>
      <c r="EG78" s="4">
        <v>-5188436.01</v>
      </c>
      <c r="EH78" s="4">
        <v>184875</v>
      </c>
      <c r="EI78" s="4">
        <v>1611400</v>
      </c>
      <c r="EJ78" s="4">
        <v>0</v>
      </c>
      <c r="EK78" s="4">
        <v>0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73852.86</v>
      </c>
      <c r="ES78" s="4">
        <v>-42102.52</v>
      </c>
      <c r="ET78" s="4">
        <v>0</v>
      </c>
      <c r="EU78" s="4">
        <v>-3318308.15</v>
      </c>
      <c r="EV78" s="4">
        <v>-3035428.09</v>
      </c>
      <c r="EW78" s="4">
        <v>1999087.19</v>
      </c>
      <c r="EX78" s="4">
        <v>-261002.98</v>
      </c>
      <c r="EY78" s="4">
        <v>0</v>
      </c>
      <c r="EZ78" s="4">
        <v>1738084.21</v>
      </c>
      <c r="FA78" s="4">
        <v>-42479.52</v>
      </c>
      <c r="FB78" s="4">
        <v>2246519.33</v>
      </c>
      <c r="FC78" s="4">
        <v>0</v>
      </c>
      <c r="FD78" s="4">
        <v>0</v>
      </c>
      <c r="FE78" s="4">
        <v>0</v>
      </c>
      <c r="FF78" s="4">
        <v>0</v>
      </c>
      <c r="FG78" s="4">
        <v>0</v>
      </c>
      <c r="FH78" s="4">
        <v>2246519.33</v>
      </c>
      <c r="FI78" s="4">
        <v>0</v>
      </c>
      <c r="FJ78" s="4">
        <v>463354.33</v>
      </c>
      <c r="FK78" s="4">
        <v>0</v>
      </c>
      <c r="FL78" s="4">
        <v>0</v>
      </c>
      <c r="FM78" s="4">
        <v>463354.33</v>
      </c>
      <c r="FN78" s="11">
        <f t="shared" si="2"/>
        <v>-0.04111254782871028</v>
      </c>
      <c r="FO78" s="11">
        <f t="shared" si="3"/>
        <v>0.0793008445232974</v>
      </c>
    </row>
    <row r="79" spans="1:171" ht="12.75">
      <c r="A79" s="3" t="s">
        <v>138</v>
      </c>
      <c r="B79" s="4">
        <v>1702627.64</v>
      </c>
      <c r="C79" s="4">
        <v>9799232.29</v>
      </c>
      <c r="D79" s="4">
        <v>7428854.83</v>
      </c>
      <c r="E79" s="4">
        <v>314825.25</v>
      </c>
      <c r="F79" s="4">
        <v>19245540.01</v>
      </c>
      <c r="G79" s="4">
        <v>15950028.6</v>
      </c>
      <c r="H79" s="4">
        <v>1169258.35</v>
      </c>
      <c r="I79" s="4">
        <v>961873.35</v>
      </c>
      <c r="J79" s="4">
        <v>18081160.3</v>
      </c>
      <c r="K79" s="4">
        <v>-1236480.35</v>
      </c>
      <c r="L79" s="4">
        <v>497500</v>
      </c>
      <c r="M79" s="4">
        <v>4226254.31</v>
      </c>
      <c r="N79" s="4">
        <v>-111630.3</v>
      </c>
      <c r="O79" s="4">
        <v>0</v>
      </c>
      <c r="P79" s="4">
        <v>-500000</v>
      </c>
      <c r="Q79" s="4">
        <v>0</v>
      </c>
      <c r="R79" s="4">
        <v>-1000</v>
      </c>
      <c r="S79" s="4">
        <v>0</v>
      </c>
      <c r="T79" s="4">
        <v>0</v>
      </c>
      <c r="U79" s="4">
        <v>0</v>
      </c>
      <c r="V79" s="4">
        <v>-595633.79</v>
      </c>
      <c r="W79" s="4">
        <v>-180111.15</v>
      </c>
      <c r="X79" s="4">
        <v>0</v>
      </c>
      <c r="Y79" s="4">
        <v>2279009.87</v>
      </c>
      <c r="Z79" s="4">
        <v>3443389.58</v>
      </c>
      <c r="AA79" s="4">
        <v>0</v>
      </c>
      <c r="AB79" s="4">
        <v>-3477568.19</v>
      </c>
      <c r="AC79" s="4">
        <v>0</v>
      </c>
      <c r="AD79" s="4">
        <v>-3477568.19</v>
      </c>
      <c r="AE79" s="4">
        <v>863609.99</v>
      </c>
      <c r="AF79" s="4">
        <v>1078739.35</v>
      </c>
      <c r="AG79" s="4">
        <v>0</v>
      </c>
      <c r="AH79" s="4">
        <v>0</v>
      </c>
      <c r="AI79" s="4">
        <v>0</v>
      </c>
      <c r="AJ79" s="4">
        <v>48251.5</v>
      </c>
      <c r="AK79" s="4">
        <v>287282.7</v>
      </c>
      <c r="AL79" s="4">
        <v>1414273.55</v>
      </c>
      <c r="AM79" s="4">
        <v>0</v>
      </c>
      <c r="AN79" s="4">
        <v>1832889.94</v>
      </c>
      <c r="AO79" s="4">
        <v>0</v>
      </c>
      <c r="AP79" s="4">
        <v>0</v>
      </c>
      <c r="AQ79" s="4">
        <v>1832889.94</v>
      </c>
      <c r="AR79" s="4">
        <v>1674027</v>
      </c>
      <c r="AS79" s="4">
        <v>11250643.9</v>
      </c>
      <c r="AT79" s="4">
        <v>9103946.69</v>
      </c>
      <c r="AU79" s="4">
        <v>233462.5</v>
      </c>
      <c r="AV79" s="4">
        <v>22262080.09</v>
      </c>
      <c r="AW79" s="4">
        <v>17907926.15</v>
      </c>
      <c r="AX79" s="4">
        <v>2111751.22</v>
      </c>
      <c r="AY79" s="4">
        <v>2070406.76</v>
      </c>
      <c r="AZ79" s="4">
        <v>22090084.13</v>
      </c>
      <c r="BA79" s="4">
        <v>-6306687.55</v>
      </c>
      <c r="BB79" s="4">
        <v>161999</v>
      </c>
      <c r="BC79" s="4">
        <v>3149329.25</v>
      </c>
      <c r="BD79" s="4">
        <v>-689000</v>
      </c>
      <c r="BE79" s="4">
        <v>0</v>
      </c>
      <c r="BF79" s="4">
        <v>-260000</v>
      </c>
      <c r="BG79" s="4">
        <v>0</v>
      </c>
      <c r="BH79" s="4">
        <v>-229500</v>
      </c>
      <c r="BI79" s="4">
        <v>0</v>
      </c>
      <c r="BJ79" s="4">
        <v>0</v>
      </c>
      <c r="BK79" s="4">
        <v>0</v>
      </c>
      <c r="BL79" s="4">
        <v>-39727.51</v>
      </c>
      <c r="BM79" s="4">
        <v>-61427.65</v>
      </c>
      <c r="BN79" s="4">
        <v>0</v>
      </c>
      <c r="BO79" s="4">
        <v>-4213586.81</v>
      </c>
      <c r="BP79" s="4">
        <v>-4041590.85</v>
      </c>
      <c r="BQ79" s="4">
        <v>4001256.44</v>
      </c>
      <c r="BR79" s="4">
        <v>-435908.57</v>
      </c>
      <c r="BS79" s="4">
        <v>0</v>
      </c>
      <c r="BT79" s="4">
        <v>3565347.87</v>
      </c>
      <c r="BU79" s="4">
        <v>-260694.58</v>
      </c>
      <c r="BV79" s="4">
        <v>4644087.22</v>
      </c>
      <c r="BW79" s="4">
        <v>0</v>
      </c>
      <c r="BX79" s="4">
        <v>0</v>
      </c>
      <c r="BY79" s="4">
        <v>63.75</v>
      </c>
      <c r="BZ79" s="4">
        <v>0</v>
      </c>
      <c r="CA79" s="4">
        <v>250254.49</v>
      </c>
      <c r="CB79" s="4">
        <v>4894405.46</v>
      </c>
      <c r="CC79" s="4">
        <v>0</v>
      </c>
      <c r="CD79" s="4">
        <v>1572195.36</v>
      </c>
      <c r="CE79" s="4">
        <v>0</v>
      </c>
      <c r="CF79" s="4">
        <v>0</v>
      </c>
      <c r="CG79" s="4">
        <v>1572195.36</v>
      </c>
      <c r="CH79" s="4">
        <v>1711989.08</v>
      </c>
      <c r="CI79" s="4">
        <v>13601839.01</v>
      </c>
      <c r="CJ79" s="4">
        <v>9934558.01</v>
      </c>
      <c r="CK79" s="4">
        <v>540920.28</v>
      </c>
      <c r="CL79" s="4">
        <v>25789306.38</v>
      </c>
      <c r="CM79" s="4">
        <v>18512665.52</v>
      </c>
      <c r="CN79" s="4">
        <v>2702614.12</v>
      </c>
      <c r="CO79" s="4">
        <v>1475792.76</v>
      </c>
      <c r="CP79" s="4">
        <v>22691072.4</v>
      </c>
      <c r="CQ79" s="4">
        <v>-3570755.53</v>
      </c>
      <c r="CR79" s="4">
        <v>23000</v>
      </c>
      <c r="CS79" s="4">
        <v>939563</v>
      </c>
      <c r="CT79" s="4">
        <v>-37139</v>
      </c>
      <c r="CU79" s="4">
        <v>0</v>
      </c>
      <c r="CV79" s="4">
        <v>0</v>
      </c>
      <c r="CW79" s="4">
        <v>0</v>
      </c>
      <c r="CX79" s="4">
        <v>-459000</v>
      </c>
      <c r="CY79" s="4">
        <v>0</v>
      </c>
      <c r="CZ79" s="4">
        <v>0</v>
      </c>
      <c r="DA79" s="4">
        <v>0</v>
      </c>
      <c r="DB79" s="4">
        <v>-123519.03</v>
      </c>
      <c r="DC79" s="4">
        <v>-171863.68</v>
      </c>
      <c r="DD79" s="4">
        <v>0</v>
      </c>
      <c r="DE79" s="4">
        <v>-3227850.56</v>
      </c>
      <c r="DF79" s="4">
        <v>-129616.58</v>
      </c>
      <c r="DG79" s="4">
        <v>2828729.62</v>
      </c>
      <c r="DH79" s="4">
        <v>-1014978.62</v>
      </c>
      <c r="DI79" s="4">
        <v>0</v>
      </c>
      <c r="DJ79" s="4">
        <v>1813751</v>
      </c>
      <c r="DK79" s="4">
        <v>672404.68</v>
      </c>
      <c r="DL79" s="4">
        <v>6457838.22</v>
      </c>
      <c r="DM79" s="4">
        <v>0</v>
      </c>
      <c r="DN79" s="4">
        <v>0</v>
      </c>
      <c r="DO79" s="4">
        <v>0</v>
      </c>
      <c r="DP79" s="4">
        <v>0</v>
      </c>
      <c r="DQ79" s="4">
        <v>191851.14</v>
      </c>
      <c r="DR79" s="4">
        <v>6649689.36</v>
      </c>
      <c r="DS79" s="4">
        <v>0</v>
      </c>
      <c r="DT79" s="4">
        <v>2244600.04</v>
      </c>
      <c r="DU79" s="4">
        <v>0</v>
      </c>
      <c r="DV79" s="4">
        <v>0</v>
      </c>
      <c r="DW79" s="4">
        <v>2244600.04</v>
      </c>
      <c r="DX79" s="4">
        <v>2197327.15</v>
      </c>
      <c r="DY79" s="4">
        <v>17122968.34</v>
      </c>
      <c r="DZ79" s="4">
        <v>10386244</v>
      </c>
      <c r="EA79" s="4">
        <v>331602.47</v>
      </c>
      <c r="EB79" s="4">
        <v>30038141.96</v>
      </c>
      <c r="EC79" s="4">
        <v>20496981.64</v>
      </c>
      <c r="ED79" s="4">
        <v>2715546.31</v>
      </c>
      <c r="EE79" s="4">
        <v>2649746.89</v>
      </c>
      <c r="EF79" s="4">
        <v>25862274.84</v>
      </c>
      <c r="EG79" s="4">
        <v>-9230121.98</v>
      </c>
      <c r="EH79" s="4">
        <v>500000</v>
      </c>
      <c r="EI79" s="4">
        <v>3778158</v>
      </c>
      <c r="EJ79" s="4">
        <v>-28814</v>
      </c>
      <c r="EK79" s="4">
        <v>0</v>
      </c>
      <c r="EL79" s="4">
        <v>0</v>
      </c>
      <c r="EM79" s="4">
        <v>0</v>
      </c>
      <c r="EN79" s="4">
        <v>-459000</v>
      </c>
      <c r="EO79" s="4">
        <v>0</v>
      </c>
      <c r="EP79" s="4">
        <v>0</v>
      </c>
      <c r="EQ79" s="4">
        <v>0</v>
      </c>
      <c r="ER79" s="4">
        <v>-543942.11</v>
      </c>
      <c r="ES79" s="4">
        <v>-269183.74</v>
      </c>
      <c r="ET79" s="4">
        <v>0</v>
      </c>
      <c r="EU79" s="4">
        <v>-5983720.09</v>
      </c>
      <c r="EV79" s="4">
        <v>-1807852.97</v>
      </c>
      <c r="EW79" s="4">
        <v>1518524.01</v>
      </c>
      <c r="EX79" s="4">
        <v>-1015200.89</v>
      </c>
      <c r="EY79" s="4">
        <v>0</v>
      </c>
      <c r="EZ79" s="4">
        <v>503323.12</v>
      </c>
      <c r="FA79" s="4">
        <v>-1657607.79</v>
      </c>
      <c r="FB79" s="4">
        <v>6961161.34</v>
      </c>
      <c r="FC79" s="4">
        <v>0</v>
      </c>
      <c r="FD79" s="4">
        <v>0</v>
      </c>
      <c r="FE79" s="4">
        <v>0</v>
      </c>
      <c r="FF79" s="4">
        <v>0</v>
      </c>
      <c r="FG79" s="4">
        <v>157063.37</v>
      </c>
      <c r="FH79" s="4">
        <v>7118224.71</v>
      </c>
      <c r="FI79" s="4">
        <v>0</v>
      </c>
      <c r="FJ79" s="4">
        <v>586992.25</v>
      </c>
      <c r="FK79" s="4">
        <v>0</v>
      </c>
      <c r="FL79" s="4">
        <v>0</v>
      </c>
      <c r="FM79" s="4">
        <v>586992.25</v>
      </c>
      <c r="FN79" s="11">
        <f t="shared" si="2"/>
        <v>-0.08441503550308142</v>
      </c>
      <c r="FO79" s="11">
        <f t="shared" si="3"/>
        <v>0.21743130679311828</v>
      </c>
    </row>
    <row r="80" spans="1:171" ht="12.75">
      <c r="A80" s="3" t="s">
        <v>139</v>
      </c>
      <c r="B80" s="4">
        <v>4130994.38</v>
      </c>
      <c r="C80" s="4">
        <v>17346925.94</v>
      </c>
      <c r="D80" s="4">
        <v>14766328.5</v>
      </c>
      <c r="E80" s="4">
        <v>356479.34</v>
      </c>
      <c r="F80" s="4">
        <v>36600728.16</v>
      </c>
      <c r="G80" s="4">
        <v>30311958.56</v>
      </c>
      <c r="H80" s="4">
        <v>1354094.84</v>
      </c>
      <c r="I80" s="4">
        <v>1948949.45</v>
      </c>
      <c r="J80" s="4">
        <v>33615002.85</v>
      </c>
      <c r="K80" s="4">
        <v>-3284010.81</v>
      </c>
      <c r="L80" s="4">
        <v>457650</v>
      </c>
      <c r="M80" s="4">
        <v>24000</v>
      </c>
      <c r="N80" s="4">
        <v>0</v>
      </c>
      <c r="O80" s="4">
        <v>0</v>
      </c>
      <c r="P80" s="4">
        <v>0</v>
      </c>
      <c r="Q80" s="4">
        <v>2000</v>
      </c>
      <c r="R80" s="4">
        <v>0</v>
      </c>
      <c r="S80" s="4">
        <v>0</v>
      </c>
      <c r="T80" s="4">
        <v>0</v>
      </c>
      <c r="U80" s="4">
        <v>0</v>
      </c>
      <c r="V80" s="4">
        <v>-205663.61</v>
      </c>
      <c r="W80" s="4">
        <v>-236240.16</v>
      </c>
      <c r="X80" s="4">
        <v>0</v>
      </c>
      <c r="Y80" s="4">
        <v>-3006024.42</v>
      </c>
      <c r="Z80" s="4">
        <v>-20299.11</v>
      </c>
      <c r="AA80" s="4">
        <v>1300001.08</v>
      </c>
      <c r="AB80" s="4">
        <v>-1832314.91</v>
      </c>
      <c r="AC80" s="4">
        <v>0</v>
      </c>
      <c r="AD80" s="4">
        <v>-532313.83</v>
      </c>
      <c r="AE80" s="4">
        <v>-110444.5</v>
      </c>
      <c r="AF80" s="4">
        <v>6327002.03</v>
      </c>
      <c r="AG80" s="4">
        <v>0</v>
      </c>
      <c r="AH80" s="4">
        <v>0</v>
      </c>
      <c r="AI80" s="4">
        <v>0</v>
      </c>
      <c r="AJ80" s="4">
        <v>24845.5</v>
      </c>
      <c r="AK80" s="4">
        <v>0</v>
      </c>
      <c r="AL80" s="4">
        <v>6351847.53</v>
      </c>
      <c r="AM80" s="4">
        <v>0</v>
      </c>
      <c r="AN80" s="4">
        <v>1928992.02</v>
      </c>
      <c r="AO80" s="4">
        <v>0</v>
      </c>
      <c r="AP80" s="4">
        <v>0</v>
      </c>
      <c r="AQ80" s="4">
        <v>1928992.02</v>
      </c>
      <c r="AR80" s="4">
        <v>4586751.08</v>
      </c>
      <c r="AS80" s="4">
        <v>19640735.33</v>
      </c>
      <c r="AT80" s="4">
        <v>15336632.61</v>
      </c>
      <c r="AU80" s="4">
        <v>207065.7</v>
      </c>
      <c r="AV80" s="4">
        <v>39771184.72</v>
      </c>
      <c r="AW80" s="4">
        <v>33077917.86</v>
      </c>
      <c r="AX80" s="4">
        <v>2351825.09</v>
      </c>
      <c r="AY80" s="4">
        <v>2640626.73</v>
      </c>
      <c r="AZ80" s="4">
        <v>38070369.68</v>
      </c>
      <c r="BA80" s="4">
        <v>-7208002.79</v>
      </c>
      <c r="BB80" s="4">
        <v>592040</v>
      </c>
      <c r="BC80" s="4">
        <v>941064.8</v>
      </c>
      <c r="BD80" s="4">
        <v>0</v>
      </c>
      <c r="BE80" s="4">
        <v>0</v>
      </c>
      <c r="BF80" s="4">
        <v>-2026000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-591288.76</v>
      </c>
      <c r="BM80" s="4">
        <v>-208085.91</v>
      </c>
      <c r="BN80" s="4">
        <v>0</v>
      </c>
      <c r="BO80" s="4">
        <v>-8292186.75</v>
      </c>
      <c r="BP80" s="4">
        <v>-6591371.71</v>
      </c>
      <c r="BQ80" s="4">
        <v>6913010.03</v>
      </c>
      <c r="BR80" s="4">
        <v>-1949331.2</v>
      </c>
      <c r="BS80" s="4">
        <v>0</v>
      </c>
      <c r="BT80" s="4">
        <v>4963678.83</v>
      </c>
      <c r="BU80" s="4">
        <v>540789.56</v>
      </c>
      <c r="BV80" s="4">
        <v>11290680.86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11290680.86</v>
      </c>
      <c r="CC80" s="4">
        <v>0</v>
      </c>
      <c r="CD80" s="4">
        <v>2469781.58</v>
      </c>
      <c r="CE80" s="4">
        <v>0</v>
      </c>
      <c r="CF80" s="4">
        <v>0</v>
      </c>
      <c r="CG80" s="4">
        <v>2469781.58</v>
      </c>
      <c r="CH80" s="4">
        <v>4988321.07</v>
      </c>
      <c r="CI80" s="4">
        <v>22729092.07</v>
      </c>
      <c r="CJ80" s="4">
        <v>16759365.98</v>
      </c>
      <c r="CK80" s="4">
        <v>303669.36</v>
      </c>
      <c r="CL80" s="4">
        <v>44780448.48</v>
      </c>
      <c r="CM80" s="4">
        <v>37264469.18</v>
      </c>
      <c r="CN80" s="4">
        <v>2459822.9</v>
      </c>
      <c r="CO80" s="4">
        <v>3230971.8</v>
      </c>
      <c r="CP80" s="4">
        <v>42955263.88</v>
      </c>
      <c r="CQ80" s="4">
        <v>-9260260.71</v>
      </c>
      <c r="CR80" s="4">
        <v>0</v>
      </c>
      <c r="CS80" s="4">
        <v>13656992.84</v>
      </c>
      <c r="CT80" s="4">
        <v>0</v>
      </c>
      <c r="CU80" s="4">
        <v>0</v>
      </c>
      <c r="CV80" s="4">
        <v>-1008000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-598230.5</v>
      </c>
      <c r="DC80" s="4">
        <v>-360249.61</v>
      </c>
      <c r="DD80" s="4">
        <v>0</v>
      </c>
      <c r="DE80" s="4">
        <v>2790501.63</v>
      </c>
      <c r="DF80" s="4">
        <v>4615686.23</v>
      </c>
      <c r="DG80" s="4">
        <v>4706561.13</v>
      </c>
      <c r="DH80" s="4">
        <v>-5326896.63</v>
      </c>
      <c r="DI80" s="4">
        <v>0</v>
      </c>
      <c r="DJ80" s="4">
        <v>-620335.5</v>
      </c>
      <c r="DK80" s="4">
        <v>2613098.01</v>
      </c>
      <c r="DL80" s="4">
        <v>10670345.36</v>
      </c>
      <c r="DM80" s="4">
        <v>0</v>
      </c>
      <c r="DN80" s="4">
        <v>0</v>
      </c>
      <c r="DO80" s="4">
        <v>0</v>
      </c>
      <c r="DP80" s="4">
        <v>0</v>
      </c>
      <c r="DQ80" s="4">
        <v>0</v>
      </c>
      <c r="DR80" s="4">
        <v>10670345.36</v>
      </c>
      <c r="DS80" s="4">
        <v>0</v>
      </c>
      <c r="DT80" s="4">
        <v>5082879.59</v>
      </c>
      <c r="DU80" s="4">
        <v>0</v>
      </c>
      <c r="DV80" s="4">
        <v>0</v>
      </c>
      <c r="DW80" s="4">
        <v>5082879.59</v>
      </c>
      <c r="DX80" s="4">
        <v>5353159.69</v>
      </c>
      <c r="DY80" s="4">
        <v>29443406.33</v>
      </c>
      <c r="DZ80" s="4">
        <v>18891188.41</v>
      </c>
      <c r="EA80" s="4">
        <v>197893.77</v>
      </c>
      <c r="EB80" s="4">
        <v>53885648.2</v>
      </c>
      <c r="EC80" s="4">
        <v>43876853.74</v>
      </c>
      <c r="ED80" s="4">
        <v>2427134.67</v>
      </c>
      <c r="EE80" s="4">
        <v>5820777.94</v>
      </c>
      <c r="EF80" s="4">
        <v>52124766.35</v>
      </c>
      <c r="EG80" s="4">
        <v>-19538707.93</v>
      </c>
      <c r="EH80" s="4">
        <v>0</v>
      </c>
      <c r="EI80" s="4">
        <v>8786786.84</v>
      </c>
      <c r="EJ80" s="4">
        <v>0</v>
      </c>
      <c r="EK80" s="4">
        <v>0</v>
      </c>
      <c r="EL80" s="4">
        <v>-2016000</v>
      </c>
      <c r="EM80" s="4">
        <v>0</v>
      </c>
      <c r="EN80" s="4">
        <v>0</v>
      </c>
      <c r="EO80" s="4">
        <v>0</v>
      </c>
      <c r="EP80" s="4">
        <v>0</v>
      </c>
      <c r="EQ80" s="4">
        <v>0</v>
      </c>
      <c r="ER80" s="4">
        <v>-664560.13</v>
      </c>
      <c r="ES80" s="4">
        <v>-566528.26</v>
      </c>
      <c r="ET80" s="4">
        <v>0</v>
      </c>
      <c r="EU80" s="4">
        <v>-13432481.22</v>
      </c>
      <c r="EV80" s="4">
        <v>-11671599.37</v>
      </c>
      <c r="EW80" s="4">
        <v>11516000</v>
      </c>
      <c r="EX80" s="4">
        <v>-1508720.21</v>
      </c>
      <c r="EY80" s="4">
        <v>0</v>
      </c>
      <c r="EZ80" s="4">
        <v>10007279.79</v>
      </c>
      <c r="FA80" s="4">
        <v>-838535.56</v>
      </c>
      <c r="FB80" s="4">
        <v>20677625.15</v>
      </c>
      <c r="FC80" s="4">
        <v>0</v>
      </c>
      <c r="FD80" s="4">
        <v>0</v>
      </c>
      <c r="FE80" s="4">
        <v>0</v>
      </c>
      <c r="FF80" s="4">
        <v>0</v>
      </c>
      <c r="FG80" s="4">
        <v>0</v>
      </c>
      <c r="FH80" s="4">
        <v>20677625.15</v>
      </c>
      <c r="FI80" s="4">
        <v>0</v>
      </c>
      <c r="FJ80" s="4">
        <v>4244344.03</v>
      </c>
      <c r="FK80" s="4">
        <v>0</v>
      </c>
      <c r="FL80" s="4">
        <v>0</v>
      </c>
      <c r="FM80" s="4">
        <v>4244344.03</v>
      </c>
      <c r="FN80" s="11">
        <f t="shared" si="2"/>
        <v>-0.25364052241279333</v>
      </c>
      <c r="FO80" s="11">
        <f t="shared" si="3"/>
        <v>0.3049658242767505</v>
      </c>
    </row>
    <row r="81" spans="1:171" ht="12.75">
      <c r="A81" s="3" t="s">
        <v>140</v>
      </c>
      <c r="B81" s="4">
        <v>737283.26</v>
      </c>
      <c r="C81" s="4">
        <v>5485133.15</v>
      </c>
      <c r="D81" s="4">
        <v>5502392.1</v>
      </c>
      <c r="E81" s="4">
        <v>553385.65</v>
      </c>
      <c r="F81" s="4">
        <v>12278194.16</v>
      </c>
      <c r="G81" s="4">
        <v>11121905.52</v>
      </c>
      <c r="H81" s="4">
        <v>462635.92</v>
      </c>
      <c r="I81" s="4">
        <v>856231.1</v>
      </c>
      <c r="J81" s="4">
        <v>12440772.54</v>
      </c>
      <c r="K81" s="4">
        <v>-1132755.95</v>
      </c>
      <c r="L81" s="4">
        <v>0</v>
      </c>
      <c r="M81" s="4">
        <v>3125000</v>
      </c>
      <c r="N81" s="4">
        <v>0</v>
      </c>
      <c r="O81" s="4">
        <v>0</v>
      </c>
      <c r="P81" s="4">
        <v>0</v>
      </c>
      <c r="Q81" s="4">
        <v>0</v>
      </c>
      <c r="R81" s="4">
        <v>-1000</v>
      </c>
      <c r="S81" s="4">
        <v>0</v>
      </c>
      <c r="T81" s="4">
        <v>-20000</v>
      </c>
      <c r="U81" s="4">
        <v>0</v>
      </c>
      <c r="V81" s="4">
        <v>-276821.09</v>
      </c>
      <c r="W81" s="4">
        <v>-279334.93</v>
      </c>
      <c r="X81" s="4">
        <v>0</v>
      </c>
      <c r="Y81" s="4">
        <v>1694422.96</v>
      </c>
      <c r="Z81" s="4">
        <v>1531844.58</v>
      </c>
      <c r="AA81" s="4">
        <v>850000</v>
      </c>
      <c r="AB81" s="4">
        <v>-662181.6</v>
      </c>
      <c r="AC81" s="4">
        <v>0</v>
      </c>
      <c r="AD81" s="4">
        <v>187818.4</v>
      </c>
      <c r="AE81" s="4">
        <v>-406800.64</v>
      </c>
      <c r="AF81" s="4">
        <v>3043818.4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3043818.4</v>
      </c>
      <c r="AM81" s="4">
        <v>0</v>
      </c>
      <c r="AN81" s="4">
        <v>392474.8</v>
      </c>
      <c r="AO81" s="4">
        <v>0</v>
      </c>
      <c r="AP81" s="4">
        <v>0</v>
      </c>
      <c r="AQ81" s="4">
        <v>392474.8</v>
      </c>
      <c r="AR81" s="4">
        <v>878563.93</v>
      </c>
      <c r="AS81" s="4">
        <v>6452509.43</v>
      </c>
      <c r="AT81" s="4">
        <v>6674564.78</v>
      </c>
      <c r="AU81" s="4">
        <v>563806.03</v>
      </c>
      <c r="AV81" s="4">
        <v>14569444.17</v>
      </c>
      <c r="AW81" s="4">
        <v>11974385.46</v>
      </c>
      <c r="AX81" s="4">
        <v>699739.56</v>
      </c>
      <c r="AY81" s="4">
        <v>859923.8</v>
      </c>
      <c r="AZ81" s="4">
        <v>13534048.82</v>
      </c>
      <c r="BA81" s="4">
        <v>-2157849.53</v>
      </c>
      <c r="BB81" s="4">
        <v>157900</v>
      </c>
      <c r="BC81" s="4">
        <v>830184</v>
      </c>
      <c r="BD81" s="4">
        <v>0</v>
      </c>
      <c r="BE81" s="4">
        <v>0</v>
      </c>
      <c r="BF81" s="4">
        <v>0</v>
      </c>
      <c r="BG81" s="4">
        <v>0</v>
      </c>
      <c r="BH81" s="4">
        <v>-444000</v>
      </c>
      <c r="BI81" s="4">
        <v>0</v>
      </c>
      <c r="BJ81" s="4">
        <v>-20000</v>
      </c>
      <c r="BK81" s="4">
        <v>0</v>
      </c>
      <c r="BL81" s="4">
        <v>-223069.98</v>
      </c>
      <c r="BM81" s="4">
        <v>-123660.66</v>
      </c>
      <c r="BN81" s="4">
        <v>0</v>
      </c>
      <c r="BO81" s="4">
        <v>-1856835.51</v>
      </c>
      <c r="BP81" s="4">
        <v>-821440.16</v>
      </c>
      <c r="BQ81" s="4">
        <v>2500000</v>
      </c>
      <c r="BR81" s="4">
        <v>-814263.24</v>
      </c>
      <c r="BS81" s="4">
        <v>0</v>
      </c>
      <c r="BT81" s="4">
        <v>1685736.76</v>
      </c>
      <c r="BU81" s="4">
        <v>1029845.45</v>
      </c>
      <c r="BV81" s="4">
        <v>4729555.16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4729555.16</v>
      </c>
      <c r="CC81" s="4">
        <v>0</v>
      </c>
      <c r="CD81" s="4">
        <v>1422320.25</v>
      </c>
      <c r="CE81" s="4">
        <v>0</v>
      </c>
      <c r="CF81" s="4">
        <v>0</v>
      </c>
      <c r="CG81" s="4">
        <v>1422320.25</v>
      </c>
      <c r="CH81" s="4">
        <v>859765.53</v>
      </c>
      <c r="CI81" s="4">
        <v>8037020.22</v>
      </c>
      <c r="CJ81" s="4">
        <v>7065527.85</v>
      </c>
      <c r="CK81" s="4">
        <v>767201.07</v>
      </c>
      <c r="CL81" s="4">
        <v>16729514.67</v>
      </c>
      <c r="CM81" s="4">
        <v>12227743.29</v>
      </c>
      <c r="CN81" s="4">
        <v>869404.95</v>
      </c>
      <c r="CO81" s="4">
        <v>918288.58</v>
      </c>
      <c r="CP81" s="4">
        <v>14015436.82</v>
      </c>
      <c r="CQ81" s="4">
        <v>-1784601.77</v>
      </c>
      <c r="CR81" s="4">
        <v>0</v>
      </c>
      <c r="CS81" s="4">
        <v>1588000</v>
      </c>
      <c r="CT81" s="4">
        <v>-350000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-835635.83</v>
      </c>
      <c r="DC81" s="4">
        <v>-286504.85</v>
      </c>
      <c r="DD81" s="4">
        <v>0</v>
      </c>
      <c r="DE81" s="4">
        <v>-1382237.6</v>
      </c>
      <c r="DF81" s="4">
        <v>1331840.25</v>
      </c>
      <c r="DG81" s="4">
        <v>5700000.05</v>
      </c>
      <c r="DH81" s="4">
        <v>-5913779.55</v>
      </c>
      <c r="DI81" s="4">
        <v>0</v>
      </c>
      <c r="DJ81" s="4">
        <v>-213779.5</v>
      </c>
      <c r="DK81" s="4">
        <v>1522698.65</v>
      </c>
      <c r="DL81" s="4">
        <v>4518925.21</v>
      </c>
      <c r="DM81" s="4">
        <v>0</v>
      </c>
      <c r="DN81" s="4">
        <v>0</v>
      </c>
      <c r="DO81" s="4">
        <v>0</v>
      </c>
      <c r="DP81" s="4">
        <v>0</v>
      </c>
      <c r="DQ81" s="4">
        <v>0</v>
      </c>
      <c r="DR81" s="4">
        <v>4518925.21</v>
      </c>
      <c r="DS81" s="4">
        <v>0</v>
      </c>
      <c r="DT81" s="4">
        <v>2945018.9</v>
      </c>
      <c r="DU81" s="4">
        <v>0</v>
      </c>
      <c r="DV81" s="4">
        <v>0</v>
      </c>
      <c r="DW81" s="4">
        <v>2945018.9</v>
      </c>
      <c r="DX81" s="4">
        <v>982592.44</v>
      </c>
      <c r="DY81" s="4">
        <v>10185913</v>
      </c>
      <c r="DZ81" s="4">
        <v>8314380.76</v>
      </c>
      <c r="EA81" s="4">
        <v>472500.48</v>
      </c>
      <c r="EB81" s="4">
        <v>19955386.68</v>
      </c>
      <c r="EC81" s="4">
        <v>15211226</v>
      </c>
      <c r="ED81" s="4">
        <v>814931.5</v>
      </c>
      <c r="EE81" s="4">
        <v>1738956.57</v>
      </c>
      <c r="EF81" s="4">
        <v>17765114.07</v>
      </c>
      <c r="EG81" s="4">
        <v>-3408059.3</v>
      </c>
      <c r="EH81" s="4">
        <v>0</v>
      </c>
      <c r="EI81" s="4">
        <v>1638293</v>
      </c>
      <c r="EJ81" s="4">
        <v>0</v>
      </c>
      <c r="EK81" s="4">
        <v>0</v>
      </c>
      <c r="EL81" s="4">
        <v>0</v>
      </c>
      <c r="EM81" s="4">
        <v>0</v>
      </c>
      <c r="EN81" s="4">
        <v>0</v>
      </c>
      <c r="EO81" s="4">
        <v>0</v>
      </c>
      <c r="EP81" s="4">
        <v>0</v>
      </c>
      <c r="EQ81" s="4">
        <v>0</v>
      </c>
      <c r="ER81" s="4">
        <v>-343061.26</v>
      </c>
      <c r="ES81" s="4">
        <v>-168677.41</v>
      </c>
      <c r="ET81" s="4">
        <v>0</v>
      </c>
      <c r="EU81" s="4">
        <v>-2112827.56</v>
      </c>
      <c r="EV81" s="4">
        <v>77445.05</v>
      </c>
      <c r="EW81" s="4">
        <v>55091.91</v>
      </c>
      <c r="EX81" s="4">
        <v>-1019173.41</v>
      </c>
      <c r="EY81" s="4">
        <v>0</v>
      </c>
      <c r="EZ81" s="4">
        <v>-964081.5</v>
      </c>
      <c r="FA81" s="4">
        <v>-165121.21</v>
      </c>
      <c r="FB81" s="4">
        <v>3556562.65</v>
      </c>
      <c r="FC81" s="4">
        <v>0</v>
      </c>
      <c r="FD81" s="4">
        <v>0</v>
      </c>
      <c r="FE81" s="4">
        <v>0</v>
      </c>
      <c r="FF81" s="4">
        <v>0</v>
      </c>
      <c r="FG81" s="4">
        <v>0</v>
      </c>
      <c r="FH81" s="4">
        <v>3556562.65</v>
      </c>
      <c r="FI81" s="4">
        <v>0</v>
      </c>
      <c r="FJ81" s="4">
        <v>2779897.69</v>
      </c>
      <c r="FK81" s="4">
        <v>0</v>
      </c>
      <c r="FL81" s="4">
        <v>0</v>
      </c>
      <c r="FM81" s="4">
        <v>2779897.69</v>
      </c>
      <c r="FN81" s="11">
        <f t="shared" si="2"/>
        <v>0.10622143053356257</v>
      </c>
      <c r="FO81" s="11">
        <f t="shared" si="3"/>
        <v>0.03892006566720159</v>
      </c>
    </row>
    <row r="82" spans="1:171" ht="12.75">
      <c r="A82" s="3" t="s">
        <v>141</v>
      </c>
      <c r="B82" s="4">
        <v>1889265.15</v>
      </c>
      <c r="C82" s="4">
        <v>3321379.89</v>
      </c>
      <c r="D82" s="4">
        <v>2582757.95</v>
      </c>
      <c r="E82" s="4">
        <v>36913.35</v>
      </c>
      <c r="F82" s="4">
        <v>7830316.34</v>
      </c>
      <c r="G82" s="4">
        <v>6489291.93</v>
      </c>
      <c r="H82" s="4">
        <v>290803.17</v>
      </c>
      <c r="I82" s="4">
        <v>357637.63</v>
      </c>
      <c r="J82" s="4">
        <v>7137732.73</v>
      </c>
      <c r="K82" s="4">
        <v>-249196.21</v>
      </c>
      <c r="L82" s="4">
        <v>0</v>
      </c>
      <c r="M82" s="4">
        <v>208878.1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5814.88</v>
      </c>
      <c r="W82" s="4">
        <v>-1456.81</v>
      </c>
      <c r="X82" s="4">
        <v>0</v>
      </c>
      <c r="Y82" s="4">
        <v>-34503.23</v>
      </c>
      <c r="Z82" s="4">
        <v>658080.38</v>
      </c>
      <c r="AA82" s="4">
        <v>0</v>
      </c>
      <c r="AB82" s="4">
        <v>-413226.35</v>
      </c>
      <c r="AC82" s="4">
        <v>0</v>
      </c>
      <c r="AD82" s="4">
        <v>-413226.35</v>
      </c>
      <c r="AE82" s="4">
        <v>222847.11</v>
      </c>
      <c r="AF82" s="4">
        <v>1605596.25</v>
      </c>
      <c r="AG82" s="4">
        <v>0</v>
      </c>
      <c r="AH82" s="4">
        <v>10772</v>
      </c>
      <c r="AI82" s="4">
        <v>0</v>
      </c>
      <c r="AJ82" s="4">
        <v>0</v>
      </c>
      <c r="AK82" s="4">
        <v>0</v>
      </c>
      <c r="AL82" s="4">
        <v>1616368.25</v>
      </c>
      <c r="AM82" s="4">
        <v>0</v>
      </c>
      <c r="AN82" s="4">
        <v>357610.63</v>
      </c>
      <c r="AO82" s="4">
        <v>0</v>
      </c>
      <c r="AP82" s="4">
        <v>0</v>
      </c>
      <c r="AQ82" s="4">
        <v>357610.63</v>
      </c>
      <c r="AR82" s="4">
        <v>2185336.37</v>
      </c>
      <c r="AS82" s="4">
        <v>3842428.98</v>
      </c>
      <c r="AT82" s="4">
        <v>2760421.43</v>
      </c>
      <c r="AU82" s="4">
        <v>284904.5</v>
      </c>
      <c r="AV82" s="4">
        <v>9073091.28</v>
      </c>
      <c r="AW82" s="4">
        <v>7125083.88</v>
      </c>
      <c r="AX82" s="4">
        <v>320920.08</v>
      </c>
      <c r="AY82" s="4">
        <v>882404.7</v>
      </c>
      <c r="AZ82" s="4">
        <v>8328408.66</v>
      </c>
      <c r="BA82" s="4">
        <v>-3069207.65</v>
      </c>
      <c r="BB82" s="4">
        <v>0</v>
      </c>
      <c r="BC82" s="4">
        <v>1643990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-75952.89</v>
      </c>
      <c r="BM82" s="4">
        <v>-76952.57</v>
      </c>
      <c r="BN82" s="4">
        <v>0</v>
      </c>
      <c r="BO82" s="4">
        <v>-1501170.54</v>
      </c>
      <c r="BP82" s="4">
        <v>-756487.92</v>
      </c>
      <c r="BQ82" s="4">
        <v>999568.04</v>
      </c>
      <c r="BR82" s="4">
        <v>-467632.31</v>
      </c>
      <c r="BS82" s="4">
        <v>0</v>
      </c>
      <c r="BT82" s="4">
        <v>531935.73</v>
      </c>
      <c r="BU82" s="4">
        <v>225383.72</v>
      </c>
      <c r="BV82" s="4">
        <v>2137531.98</v>
      </c>
      <c r="BW82" s="4">
        <v>0</v>
      </c>
      <c r="BX82" s="4">
        <v>10772</v>
      </c>
      <c r="BY82" s="4">
        <v>0</v>
      </c>
      <c r="BZ82" s="4">
        <v>0</v>
      </c>
      <c r="CA82" s="4">
        <v>0</v>
      </c>
      <c r="CB82" s="4">
        <v>2148303.98</v>
      </c>
      <c r="CC82" s="4">
        <v>0</v>
      </c>
      <c r="CD82" s="4">
        <v>582994.35</v>
      </c>
      <c r="CE82" s="4">
        <v>0</v>
      </c>
      <c r="CF82" s="4">
        <v>0</v>
      </c>
      <c r="CG82" s="4">
        <v>582994.35</v>
      </c>
      <c r="CH82" s="4">
        <v>2724223.44</v>
      </c>
      <c r="CI82" s="4">
        <v>4236395.02</v>
      </c>
      <c r="CJ82" s="4">
        <v>2850709.65</v>
      </c>
      <c r="CK82" s="4">
        <v>263548.98</v>
      </c>
      <c r="CL82" s="4">
        <v>10074877.09</v>
      </c>
      <c r="CM82" s="4">
        <v>8009258.36</v>
      </c>
      <c r="CN82" s="4">
        <v>282718.52</v>
      </c>
      <c r="CO82" s="4">
        <v>581082.89</v>
      </c>
      <c r="CP82" s="4">
        <v>8873059.77</v>
      </c>
      <c r="CQ82" s="4">
        <v>-1453608.66</v>
      </c>
      <c r="CR82" s="4">
        <v>0</v>
      </c>
      <c r="CS82" s="4">
        <v>1158243.2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81118.05</v>
      </c>
      <c r="DC82" s="4">
        <v>-61390.32</v>
      </c>
      <c r="DD82" s="4">
        <v>0</v>
      </c>
      <c r="DE82" s="4">
        <v>-214247.41</v>
      </c>
      <c r="DF82" s="4">
        <v>987569.91</v>
      </c>
      <c r="DG82" s="4">
        <v>0</v>
      </c>
      <c r="DH82" s="4">
        <v>-624532.1</v>
      </c>
      <c r="DI82" s="4">
        <v>0</v>
      </c>
      <c r="DJ82" s="4">
        <v>-624532.1</v>
      </c>
      <c r="DK82" s="4">
        <v>919453.27</v>
      </c>
      <c r="DL82" s="4">
        <v>1512999.88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1512999.88</v>
      </c>
      <c r="DS82" s="4">
        <v>0</v>
      </c>
      <c r="DT82" s="4">
        <v>1502447.62</v>
      </c>
      <c r="DU82" s="4">
        <v>0</v>
      </c>
      <c r="DV82" s="4">
        <v>0</v>
      </c>
      <c r="DW82" s="4">
        <v>1502447.62</v>
      </c>
      <c r="DX82" s="4">
        <v>3233033.11</v>
      </c>
      <c r="DY82" s="4">
        <v>5159936.94</v>
      </c>
      <c r="DZ82" s="4">
        <v>3416738.56</v>
      </c>
      <c r="EA82" s="4">
        <v>31505.25</v>
      </c>
      <c r="EB82" s="4">
        <v>11841213.86</v>
      </c>
      <c r="EC82" s="4">
        <v>9888427.37</v>
      </c>
      <c r="ED82" s="4">
        <v>424586.57</v>
      </c>
      <c r="EE82" s="4">
        <v>870748.41</v>
      </c>
      <c r="EF82" s="4">
        <v>11183762.35</v>
      </c>
      <c r="EG82" s="4">
        <v>-2346704.9</v>
      </c>
      <c r="EH82" s="4">
        <v>9000</v>
      </c>
      <c r="EI82" s="4">
        <v>1410263.8</v>
      </c>
      <c r="EJ82" s="4">
        <v>0</v>
      </c>
      <c r="EK82" s="4">
        <v>0</v>
      </c>
      <c r="EL82" s="4">
        <v>0</v>
      </c>
      <c r="EM82" s="4">
        <v>0</v>
      </c>
      <c r="EN82" s="4">
        <v>0</v>
      </c>
      <c r="EO82" s="4">
        <v>0</v>
      </c>
      <c r="EP82" s="4">
        <v>0</v>
      </c>
      <c r="EQ82" s="4">
        <v>0</v>
      </c>
      <c r="ER82" s="4">
        <v>-51380.65</v>
      </c>
      <c r="ES82" s="4">
        <v>-54499.95</v>
      </c>
      <c r="ET82" s="4">
        <v>0</v>
      </c>
      <c r="EU82" s="4">
        <v>-978821.75</v>
      </c>
      <c r="EV82" s="4">
        <v>-321370.24</v>
      </c>
      <c r="EW82" s="4">
        <v>0</v>
      </c>
      <c r="EX82" s="4">
        <v>-697449.85</v>
      </c>
      <c r="EY82" s="4">
        <v>0</v>
      </c>
      <c r="EZ82" s="4">
        <v>-697449.85</v>
      </c>
      <c r="FA82" s="4">
        <v>-1011927.5</v>
      </c>
      <c r="FB82" s="4">
        <v>821593.11</v>
      </c>
      <c r="FC82" s="4">
        <v>0</v>
      </c>
      <c r="FD82" s="4">
        <v>0</v>
      </c>
      <c r="FE82" s="4">
        <v>0</v>
      </c>
      <c r="FF82" s="4">
        <v>0</v>
      </c>
      <c r="FG82" s="4">
        <v>0</v>
      </c>
      <c r="FH82" s="4">
        <v>821593.11</v>
      </c>
      <c r="FI82" s="4">
        <v>0</v>
      </c>
      <c r="FJ82" s="4">
        <v>490520.12</v>
      </c>
      <c r="FK82" s="4">
        <v>0</v>
      </c>
      <c r="FL82" s="4">
        <v>0</v>
      </c>
      <c r="FM82" s="4">
        <v>490520.12</v>
      </c>
      <c r="FN82" s="11">
        <f t="shared" si="2"/>
        <v>0.047950500405876464</v>
      </c>
      <c r="FO82" s="11">
        <f t="shared" si="3"/>
        <v>0.027959379326673188</v>
      </c>
    </row>
    <row r="83" spans="1:171" ht="12.75">
      <c r="A83" s="3" t="s">
        <v>142</v>
      </c>
      <c r="B83" s="4">
        <v>1156262.76</v>
      </c>
      <c r="C83" s="4">
        <v>6619134.53</v>
      </c>
      <c r="D83" s="4">
        <v>7020105.61</v>
      </c>
      <c r="E83" s="4">
        <v>294612.75</v>
      </c>
      <c r="F83" s="4">
        <v>15090115.65</v>
      </c>
      <c r="G83" s="4">
        <v>12771857.05</v>
      </c>
      <c r="H83" s="4">
        <v>1110862.93</v>
      </c>
      <c r="I83" s="4">
        <v>1398893.46</v>
      </c>
      <c r="J83" s="4">
        <v>15281613.44</v>
      </c>
      <c r="K83" s="4">
        <v>-1998215.15</v>
      </c>
      <c r="L83" s="4">
        <v>56797.95</v>
      </c>
      <c r="M83" s="4">
        <v>1978090.58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-124601.62</v>
      </c>
      <c r="W83" s="4">
        <v>-124577.72</v>
      </c>
      <c r="X83" s="4">
        <v>0</v>
      </c>
      <c r="Y83" s="4">
        <v>-87928.24</v>
      </c>
      <c r="Z83" s="4">
        <v>-279426.03</v>
      </c>
      <c r="AA83" s="4">
        <v>1952103</v>
      </c>
      <c r="AB83" s="4">
        <v>-449605.28</v>
      </c>
      <c r="AC83" s="4">
        <v>0</v>
      </c>
      <c r="AD83" s="4">
        <v>1502497.72</v>
      </c>
      <c r="AE83" s="4">
        <v>32695.16</v>
      </c>
      <c r="AF83" s="4">
        <v>3666788.19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3666788.19</v>
      </c>
      <c r="AM83" s="4">
        <v>0</v>
      </c>
      <c r="AN83" s="4">
        <v>1183914.01</v>
      </c>
      <c r="AO83" s="4">
        <v>0</v>
      </c>
      <c r="AP83" s="4">
        <v>0</v>
      </c>
      <c r="AQ83" s="4">
        <v>1183914.01</v>
      </c>
      <c r="AR83" s="4">
        <v>1159885.2</v>
      </c>
      <c r="AS83" s="4">
        <v>7303503.84</v>
      </c>
      <c r="AT83" s="4">
        <v>7634226.22</v>
      </c>
      <c r="AU83" s="4">
        <v>135834.43</v>
      </c>
      <c r="AV83" s="4">
        <v>16233449.69</v>
      </c>
      <c r="AW83" s="4">
        <v>14366782.13</v>
      </c>
      <c r="AX83" s="4">
        <v>1104843.36</v>
      </c>
      <c r="AY83" s="4">
        <v>1102456.05</v>
      </c>
      <c r="AZ83" s="4">
        <v>16574081.54</v>
      </c>
      <c r="BA83" s="4">
        <v>-1227167.73</v>
      </c>
      <c r="BB83" s="4">
        <v>93000</v>
      </c>
      <c r="BC83" s="4">
        <v>1651968.2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-111963.52</v>
      </c>
      <c r="BM83" s="4">
        <v>-112244.63</v>
      </c>
      <c r="BN83" s="4">
        <v>0</v>
      </c>
      <c r="BO83" s="4">
        <v>405836.95</v>
      </c>
      <c r="BP83" s="4">
        <v>65205.1</v>
      </c>
      <c r="BQ83" s="4">
        <v>3914314.71</v>
      </c>
      <c r="BR83" s="4">
        <v>-3714685.19</v>
      </c>
      <c r="BS83" s="4">
        <v>0</v>
      </c>
      <c r="BT83" s="4">
        <v>199629.52</v>
      </c>
      <c r="BU83" s="4">
        <v>309308.51</v>
      </c>
      <c r="BV83" s="4">
        <v>3866417.71</v>
      </c>
      <c r="BW83" s="4">
        <v>0</v>
      </c>
      <c r="BX83" s="4">
        <v>107459.56</v>
      </c>
      <c r="BY83" s="4">
        <v>0</v>
      </c>
      <c r="BZ83" s="4">
        <v>0</v>
      </c>
      <c r="CA83" s="4">
        <v>0</v>
      </c>
      <c r="CB83" s="4">
        <v>3973877.27</v>
      </c>
      <c r="CC83" s="4">
        <v>0</v>
      </c>
      <c r="CD83" s="4">
        <v>1493222.52</v>
      </c>
      <c r="CE83" s="4">
        <v>0</v>
      </c>
      <c r="CF83" s="4">
        <v>0</v>
      </c>
      <c r="CG83" s="4">
        <v>1493222.52</v>
      </c>
      <c r="CH83" s="4">
        <v>1413874.08</v>
      </c>
      <c r="CI83" s="4">
        <v>9603337.2</v>
      </c>
      <c r="CJ83" s="4">
        <v>9332516.76</v>
      </c>
      <c r="CK83" s="4">
        <v>236604.3</v>
      </c>
      <c r="CL83" s="4">
        <v>20586332.34</v>
      </c>
      <c r="CM83" s="4">
        <v>17607685.65</v>
      </c>
      <c r="CN83" s="4">
        <v>1761200.09</v>
      </c>
      <c r="CO83" s="4">
        <v>1357492.77</v>
      </c>
      <c r="CP83" s="4">
        <v>20726378.51</v>
      </c>
      <c r="CQ83" s="4">
        <v>-1402799.44</v>
      </c>
      <c r="CR83" s="4">
        <v>115000</v>
      </c>
      <c r="CS83" s="4">
        <v>1708887</v>
      </c>
      <c r="CT83" s="4">
        <v>-16340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-117715.29</v>
      </c>
      <c r="DC83" s="4">
        <v>-120317.57</v>
      </c>
      <c r="DD83" s="4">
        <v>0</v>
      </c>
      <c r="DE83" s="4">
        <v>287032.27</v>
      </c>
      <c r="DF83" s="4">
        <v>146986.1</v>
      </c>
      <c r="DG83" s="4">
        <v>662132.09</v>
      </c>
      <c r="DH83" s="4">
        <v>-645123.63</v>
      </c>
      <c r="DI83" s="4">
        <v>0</v>
      </c>
      <c r="DJ83" s="4">
        <v>17008.46</v>
      </c>
      <c r="DK83" s="4">
        <v>-351809.4</v>
      </c>
      <c r="DL83" s="4">
        <v>3883426.17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3883426.17</v>
      </c>
      <c r="DS83" s="4">
        <v>0</v>
      </c>
      <c r="DT83" s="4">
        <v>1141413.12</v>
      </c>
      <c r="DU83" s="4">
        <v>0</v>
      </c>
      <c r="DV83" s="4">
        <v>0</v>
      </c>
      <c r="DW83" s="4">
        <v>1141413.12</v>
      </c>
      <c r="DX83" s="4">
        <v>1596993.47</v>
      </c>
      <c r="DY83" s="4">
        <v>11647422.89</v>
      </c>
      <c r="DZ83" s="4">
        <v>11714378.57</v>
      </c>
      <c r="EA83" s="4">
        <v>353960.54</v>
      </c>
      <c r="EB83" s="4">
        <v>25312755.47</v>
      </c>
      <c r="EC83" s="4">
        <v>19560258.02</v>
      </c>
      <c r="ED83" s="4">
        <v>2189713.67</v>
      </c>
      <c r="EE83" s="4">
        <v>2324901.41</v>
      </c>
      <c r="EF83" s="4">
        <v>24074873.1</v>
      </c>
      <c r="EG83" s="4">
        <v>-4226326.49</v>
      </c>
      <c r="EH83" s="4">
        <v>154000</v>
      </c>
      <c r="EI83" s="4">
        <v>2751644.93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-184779.84</v>
      </c>
      <c r="ES83" s="4">
        <v>-186183.43</v>
      </c>
      <c r="ET83" s="4">
        <v>0</v>
      </c>
      <c r="EU83" s="4">
        <v>-1505461.4</v>
      </c>
      <c r="EV83" s="4">
        <v>-267579.03</v>
      </c>
      <c r="EW83" s="4">
        <v>1514280.97</v>
      </c>
      <c r="EX83" s="4">
        <v>-685979.96</v>
      </c>
      <c r="EY83" s="4">
        <v>0</v>
      </c>
      <c r="EZ83" s="4">
        <v>828301.01</v>
      </c>
      <c r="FA83" s="4">
        <v>369910.55</v>
      </c>
      <c r="FB83" s="4">
        <v>4711727.18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4711727.18</v>
      </c>
      <c r="FI83" s="4">
        <v>0</v>
      </c>
      <c r="FJ83" s="4">
        <v>1511323.67</v>
      </c>
      <c r="FK83" s="4">
        <v>0</v>
      </c>
      <c r="FL83" s="4">
        <v>0</v>
      </c>
      <c r="FM83" s="4">
        <v>1511323.67</v>
      </c>
      <c r="FN83" s="11">
        <f t="shared" si="2"/>
        <v>-0.013227080726032079</v>
      </c>
      <c r="FO83" s="11">
        <f t="shared" si="3"/>
        <v>0.12643441816490633</v>
      </c>
    </row>
    <row r="84" spans="1:171" ht="12.75">
      <c r="A84" s="3" t="s">
        <v>143</v>
      </c>
      <c r="B84" s="4">
        <v>757094.66</v>
      </c>
      <c r="C84" s="4">
        <v>4110812.28</v>
      </c>
      <c r="D84" s="4">
        <v>2543454</v>
      </c>
      <c r="E84" s="4">
        <v>42326.46</v>
      </c>
      <c r="F84" s="4">
        <v>7453687.4</v>
      </c>
      <c r="G84" s="4">
        <v>6491378.28</v>
      </c>
      <c r="H84" s="4">
        <v>641890.07</v>
      </c>
      <c r="I84" s="4">
        <v>347338.57</v>
      </c>
      <c r="J84" s="4">
        <v>7480606.92</v>
      </c>
      <c r="K84" s="4">
        <v>-327875.72</v>
      </c>
      <c r="L84" s="4">
        <v>0</v>
      </c>
      <c r="M84" s="4">
        <v>129000</v>
      </c>
      <c r="N84" s="4">
        <v>0</v>
      </c>
      <c r="O84" s="4">
        <v>0</v>
      </c>
      <c r="P84" s="4">
        <v>0</v>
      </c>
      <c r="Q84" s="4">
        <v>0</v>
      </c>
      <c r="R84" s="4">
        <v>-9142</v>
      </c>
      <c r="S84" s="4">
        <v>0</v>
      </c>
      <c r="T84" s="4">
        <v>0</v>
      </c>
      <c r="U84" s="4">
        <v>0</v>
      </c>
      <c r="V84" s="4">
        <v>2015.3</v>
      </c>
      <c r="W84" s="4">
        <v>0</v>
      </c>
      <c r="X84" s="4">
        <v>0</v>
      </c>
      <c r="Y84" s="4">
        <v>-206002.42</v>
      </c>
      <c r="Z84" s="4">
        <v>-232921.94</v>
      </c>
      <c r="AA84" s="4">
        <v>0</v>
      </c>
      <c r="AB84" s="4">
        <v>0</v>
      </c>
      <c r="AC84" s="4">
        <v>0</v>
      </c>
      <c r="AD84" s="4">
        <v>0</v>
      </c>
      <c r="AE84" s="4">
        <v>-295663.07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657851.66</v>
      </c>
      <c r="AO84" s="4">
        <v>0</v>
      </c>
      <c r="AP84" s="4">
        <v>0</v>
      </c>
      <c r="AQ84" s="4">
        <v>657851.66</v>
      </c>
      <c r="AR84" s="4">
        <v>743823.12</v>
      </c>
      <c r="AS84" s="4">
        <v>4381338.53</v>
      </c>
      <c r="AT84" s="4">
        <v>3026810.07</v>
      </c>
      <c r="AU84" s="4">
        <v>358018.13</v>
      </c>
      <c r="AV84" s="4">
        <v>8509989.85</v>
      </c>
      <c r="AW84" s="4">
        <v>7363782.9</v>
      </c>
      <c r="AX84" s="4">
        <v>934021.9</v>
      </c>
      <c r="AY84" s="4">
        <v>739303.14</v>
      </c>
      <c r="AZ84" s="4">
        <v>9037107.94</v>
      </c>
      <c r="BA84" s="4">
        <v>-2112149.54</v>
      </c>
      <c r="BB84" s="4">
        <v>81000</v>
      </c>
      <c r="BC84" s="4">
        <v>199000</v>
      </c>
      <c r="BD84" s="4">
        <v>0</v>
      </c>
      <c r="BE84" s="4">
        <v>0</v>
      </c>
      <c r="BF84" s="4">
        <v>0</v>
      </c>
      <c r="BG84" s="4">
        <v>0</v>
      </c>
      <c r="BH84" s="4">
        <v>-204000</v>
      </c>
      <c r="BI84" s="4">
        <v>0</v>
      </c>
      <c r="BJ84" s="4">
        <v>0</v>
      </c>
      <c r="BK84" s="4">
        <v>0</v>
      </c>
      <c r="BL84" s="4">
        <v>-10903.15</v>
      </c>
      <c r="BM84" s="4">
        <v>-9304.87</v>
      </c>
      <c r="BN84" s="4">
        <v>0</v>
      </c>
      <c r="BO84" s="4">
        <v>-2047052.69</v>
      </c>
      <c r="BP84" s="4">
        <v>-2574170.78</v>
      </c>
      <c r="BQ84" s="4">
        <v>2404150.94</v>
      </c>
      <c r="BR84" s="4">
        <v>-18622.51</v>
      </c>
      <c r="BS84" s="4">
        <v>0</v>
      </c>
      <c r="BT84" s="4">
        <v>2385528.43</v>
      </c>
      <c r="BU84" s="4">
        <v>-285046.89</v>
      </c>
      <c r="BV84" s="4">
        <v>2386998.54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2386998.54</v>
      </c>
      <c r="CC84" s="4">
        <v>0</v>
      </c>
      <c r="CD84" s="4">
        <v>372804.77</v>
      </c>
      <c r="CE84" s="4">
        <v>0</v>
      </c>
      <c r="CF84" s="4">
        <v>0</v>
      </c>
      <c r="CG84" s="4">
        <v>372804.77</v>
      </c>
      <c r="CH84" s="4">
        <v>697919.16</v>
      </c>
      <c r="CI84" s="4">
        <v>5551218.04</v>
      </c>
      <c r="CJ84" s="4">
        <v>3596775.25</v>
      </c>
      <c r="CK84" s="4">
        <v>440009.25</v>
      </c>
      <c r="CL84" s="4">
        <v>10285921.7</v>
      </c>
      <c r="CM84" s="4">
        <v>7861032.24</v>
      </c>
      <c r="CN84" s="4">
        <v>937816.43</v>
      </c>
      <c r="CO84" s="4">
        <v>578830.1</v>
      </c>
      <c r="CP84" s="4">
        <v>9377678.77</v>
      </c>
      <c r="CQ84" s="4">
        <v>-1093756.42</v>
      </c>
      <c r="CR84" s="4">
        <v>110900</v>
      </c>
      <c r="CS84" s="4">
        <v>2203740</v>
      </c>
      <c r="CT84" s="4">
        <v>0</v>
      </c>
      <c r="CU84" s="4">
        <v>0</v>
      </c>
      <c r="CV84" s="4">
        <v>0</v>
      </c>
      <c r="CW84" s="4">
        <v>0</v>
      </c>
      <c r="CX84" s="4">
        <v>-423000</v>
      </c>
      <c r="CY84" s="4">
        <v>0</v>
      </c>
      <c r="CZ84" s="4">
        <v>0</v>
      </c>
      <c r="DA84" s="4">
        <v>0</v>
      </c>
      <c r="DB84" s="4">
        <v>-51375.83</v>
      </c>
      <c r="DC84" s="4">
        <v>-51485.92</v>
      </c>
      <c r="DD84" s="4">
        <v>0</v>
      </c>
      <c r="DE84" s="4">
        <v>746507.75</v>
      </c>
      <c r="DF84" s="4">
        <v>1654750.68</v>
      </c>
      <c r="DG84" s="4">
        <v>493005.95</v>
      </c>
      <c r="DH84" s="4">
        <v>-1584703.19</v>
      </c>
      <c r="DI84" s="4">
        <v>0</v>
      </c>
      <c r="DJ84" s="4">
        <v>-1091697.24</v>
      </c>
      <c r="DK84" s="4">
        <v>408329.61</v>
      </c>
      <c r="DL84" s="4">
        <v>1297312.03</v>
      </c>
      <c r="DM84" s="4">
        <v>0</v>
      </c>
      <c r="DN84" s="4">
        <v>0</v>
      </c>
      <c r="DO84" s="4">
        <v>0</v>
      </c>
      <c r="DP84" s="4">
        <v>0</v>
      </c>
      <c r="DQ84" s="4">
        <v>0</v>
      </c>
      <c r="DR84" s="4">
        <v>1297312.03</v>
      </c>
      <c r="DS84" s="4">
        <v>0</v>
      </c>
      <c r="DT84" s="4">
        <v>781134.38</v>
      </c>
      <c r="DU84" s="4">
        <v>0</v>
      </c>
      <c r="DV84" s="4">
        <v>0</v>
      </c>
      <c r="DW84" s="4">
        <v>781134.38</v>
      </c>
      <c r="DX84" s="5">
        <v>842314.66</v>
      </c>
      <c r="DY84" s="5">
        <v>6532889.77</v>
      </c>
      <c r="DZ84" s="5">
        <v>3616010.75</v>
      </c>
      <c r="EA84" s="5">
        <v>1079036.78</v>
      </c>
      <c r="EB84" s="5">
        <v>12070251.96</v>
      </c>
      <c r="EC84" s="5">
        <v>9526621.57</v>
      </c>
      <c r="ED84" s="5">
        <v>921735.75</v>
      </c>
      <c r="EE84" s="5">
        <v>781268.72</v>
      </c>
      <c r="EF84" s="5">
        <v>11229626.04</v>
      </c>
      <c r="EG84" s="5">
        <v>-2080838.26</v>
      </c>
      <c r="EH84" s="5">
        <v>47106.5</v>
      </c>
      <c r="EI84" s="5">
        <v>1142435.15</v>
      </c>
      <c r="EJ84" s="5">
        <v>0</v>
      </c>
      <c r="EK84" s="5">
        <v>0</v>
      </c>
      <c r="EL84" s="5">
        <v>0</v>
      </c>
      <c r="EM84" s="5">
        <v>0</v>
      </c>
      <c r="EN84" s="5">
        <v>0</v>
      </c>
      <c r="EO84" s="5">
        <v>0</v>
      </c>
      <c r="EP84" s="5">
        <v>0</v>
      </c>
      <c r="EQ84" s="5">
        <v>0</v>
      </c>
      <c r="ER84" s="5">
        <v>-3833.52</v>
      </c>
      <c r="ES84" s="5">
        <v>-55579.15</v>
      </c>
      <c r="ET84" s="5">
        <v>0</v>
      </c>
      <c r="EU84" s="5">
        <v>-895130.13</v>
      </c>
      <c r="EV84" s="5">
        <v>-54504.21</v>
      </c>
      <c r="EW84" s="5">
        <v>399739.16</v>
      </c>
      <c r="EX84" s="5">
        <v>-374457.6</v>
      </c>
      <c r="EY84" s="5">
        <v>0</v>
      </c>
      <c r="EZ84" s="5">
        <v>25281.56</v>
      </c>
      <c r="FA84" s="5">
        <v>188900.8</v>
      </c>
      <c r="FB84" s="5">
        <v>1318799</v>
      </c>
      <c r="FC84" s="5">
        <v>0</v>
      </c>
      <c r="FD84" s="5">
        <v>0</v>
      </c>
      <c r="FE84" s="5">
        <v>0</v>
      </c>
      <c r="FF84" s="5">
        <v>0</v>
      </c>
      <c r="FG84" s="5">
        <v>0</v>
      </c>
      <c r="FH84" s="5">
        <v>1318799</v>
      </c>
      <c r="FI84" s="5">
        <v>0</v>
      </c>
      <c r="FJ84" s="5">
        <v>970035.18</v>
      </c>
      <c r="FK84" s="5">
        <v>0</v>
      </c>
      <c r="FL84" s="5">
        <v>0</v>
      </c>
      <c r="FM84" s="5">
        <v>970035.18</v>
      </c>
      <c r="FN84" s="11">
        <f t="shared" si="2"/>
        <v>-0.09998517462596528</v>
      </c>
      <c r="FO84" s="11">
        <f t="shared" si="3"/>
        <v>0.028894493764983504</v>
      </c>
    </row>
    <row r="85" spans="1:171" ht="12.75">
      <c r="A85" s="3" t="s">
        <v>144</v>
      </c>
      <c r="B85" s="4">
        <v>283730.69</v>
      </c>
      <c r="C85" s="4">
        <v>4213717.56</v>
      </c>
      <c r="D85" s="4">
        <v>6582593.09</v>
      </c>
      <c r="E85" s="4">
        <v>29165.23</v>
      </c>
      <c r="F85" s="4">
        <v>11109206.57</v>
      </c>
      <c r="G85" s="4">
        <v>9199873.92</v>
      </c>
      <c r="H85" s="4">
        <v>726668.05</v>
      </c>
      <c r="I85" s="4">
        <v>349636.2</v>
      </c>
      <c r="J85" s="4">
        <v>10276178.17</v>
      </c>
      <c r="K85" s="4">
        <v>-573741.8</v>
      </c>
      <c r="L85" s="4">
        <v>15500</v>
      </c>
      <c r="M85" s="4">
        <v>167000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-111231.77</v>
      </c>
      <c r="W85" s="4">
        <v>-113668.76</v>
      </c>
      <c r="X85" s="4">
        <v>0</v>
      </c>
      <c r="Y85" s="4">
        <v>-502473.57</v>
      </c>
      <c r="Z85" s="4">
        <v>330554.83</v>
      </c>
      <c r="AA85" s="4">
        <v>0</v>
      </c>
      <c r="AB85" s="4">
        <v>-561198.35</v>
      </c>
      <c r="AC85" s="4">
        <v>0</v>
      </c>
      <c r="AD85" s="4">
        <v>-561198.35</v>
      </c>
      <c r="AE85" s="4">
        <v>-233991.25</v>
      </c>
      <c r="AF85" s="4">
        <v>1597088.9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1597088.9</v>
      </c>
      <c r="AM85" s="4">
        <v>0</v>
      </c>
      <c r="AN85" s="4">
        <v>200963.49</v>
      </c>
      <c r="AO85" s="4">
        <v>0</v>
      </c>
      <c r="AP85" s="4">
        <v>0</v>
      </c>
      <c r="AQ85" s="4">
        <v>200963.49</v>
      </c>
      <c r="AR85" s="4">
        <v>372761.85</v>
      </c>
      <c r="AS85" s="4">
        <v>4690450.65</v>
      </c>
      <c r="AT85" s="4">
        <v>7939907.12</v>
      </c>
      <c r="AU85" s="4">
        <v>56085.62</v>
      </c>
      <c r="AV85" s="4">
        <v>13059205.24</v>
      </c>
      <c r="AW85" s="4">
        <v>10358648.72</v>
      </c>
      <c r="AX85" s="4">
        <v>1213110.7</v>
      </c>
      <c r="AY85" s="4">
        <v>864517.3</v>
      </c>
      <c r="AZ85" s="4">
        <v>12436276.72</v>
      </c>
      <c r="BA85" s="4">
        <v>-2857886.65</v>
      </c>
      <c r="BB85" s="4">
        <v>48000</v>
      </c>
      <c r="BC85" s="4">
        <v>417000</v>
      </c>
      <c r="BD85" s="4">
        <v>0</v>
      </c>
      <c r="BE85" s="4">
        <v>0</v>
      </c>
      <c r="BF85" s="4">
        <v>0</v>
      </c>
      <c r="BG85" s="4">
        <v>0</v>
      </c>
      <c r="BH85" s="4">
        <v>-4000</v>
      </c>
      <c r="BI85" s="4">
        <v>0</v>
      </c>
      <c r="BJ85" s="4">
        <v>0</v>
      </c>
      <c r="BK85" s="4">
        <v>0</v>
      </c>
      <c r="BL85" s="4">
        <v>-65958.8</v>
      </c>
      <c r="BM85" s="4">
        <v>-65858.83</v>
      </c>
      <c r="BN85" s="4">
        <v>0</v>
      </c>
      <c r="BO85" s="4">
        <v>-2462845.45</v>
      </c>
      <c r="BP85" s="4">
        <v>-1839916.93</v>
      </c>
      <c r="BQ85" s="4">
        <v>2200000</v>
      </c>
      <c r="BR85" s="4">
        <v>-563871.9</v>
      </c>
      <c r="BS85" s="4">
        <v>0</v>
      </c>
      <c r="BT85" s="4">
        <v>1636128.1</v>
      </c>
      <c r="BU85" s="4">
        <v>34260.88</v>
      </c>
      <c r="BV85" s="4">
        <v>3233217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3233217</v>
      </c>
      <c r="CC85" s="4">
        <v>0</v>
      </c>
      <c r="CD85" s="4">
        <v>235224.37</v>
      </c>
      <c r="CE85" s="4">
        <v>0</v>
      </c>
      <c r="CF85" s="4">
        <v>0</v>
      </c>
      <c r="CG85" s="4">
        <v>235224.37</v>
      </c>
      <c r="CH85" s="4">
        <v>694447.55</v>
      </c>
      <c r="CI85" s="4">
        <v>5386059.73</v>
      </c>
      <c r="CJ85" s="4">
        <v>8739136.35</v>
      </c>
      <c r="CK85" s="4">
        <v>70914.83</v>
      </c>
      <c r="CL85" s="4">
        <v>14890558.46</v>
      </c>
      <c r="CM85" s="4">
        <v>12098637.86</v>
      </c>
      <c r="CN85" s="4">
        <v>1201385.6</v>
      </c>
      <c r="CO85" s="4">
        <v>906176.94</v>
      </c>
      <c r="CP85" s="4">
        <v>14206200.4</v>
      </c>
      <c r="CQ85" s="4">
        <v>-2866166.95</v>
      </c>
      <c r="CR85" s="4">
        <v>25000</v>
      </c>
      <c r="CS85" s="4">
        <v>1871227.33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-108651.34</v>
      </c>
      <c r="DC85" s="4">
        <v>-109614.29</v>
      </c>
      <c r="DD85" s="4">
        <v>0</v>
      </c>
      <c r="DE85" s="4">
        <v>-1078590.96</v>
      </c>
      <c r="DF85" s="4">
        <v>-394232.9</v>
      </c>
      <c r="DG85" s="4">
        <v>1000000</v>
      </c>
      <c r="DH85" s="4">
        <v>-671478</v>
      </c>
      <c r="DI85" s="4">
        <v>0</v>
      </c>
      <c r="DJ85" s="4">
        <v>328522</v>
      </c>
      <c r="DK85" s="4">
        <v>-226337.13</v>
      </c>
      <c r="DL85" s="4">
        <v>3561739</v>
      </c>
      <c r="DM85" s="4">
        <v>0</v>
      </c>
      <c r="DN85" s="4">
        <v>0</v>
      </c>
      <c r="DO85" s="4">
        <v>0</v>
      </c>
      <c r="DP85" s="4">
        <v>0</v>
      </c>
      <c r="DQ85" s="4">
        <v>0</v>
      </c>
      <c r="DR85" s="4">
        <v>3561739</v>
      </c>
      <c r="DS85" s="4">
        <v>0</v>
      </c>
      <c r="DT85" s="4">
        <v>8887.24</v>
      </c>
      <c r="DU85" s="4">
        <v>0</v>
      </c>
      <c r="DV85" s="4">
        <v>0</v>
      </c>
      <c r="DW85" s="4">
        <v>8887.24</v>
      </c>
      <c r="DX85" s="5">
        <v>918491.7</v>
      </c>
      <c r="DY85" s="5">
        <v>7454705.44</v>
      </c>
      <c r="DZ85" s="5">
        <v>9197819.1</v>
      </c>
      <c r="EA85" s="5">
        <v>64661.16</v>
      </c>
      <c r="EB85" s="5">
        <v>17635677.4</v>
      </c>
      <c r="EC85" s="5">
        <v>13296657.46</v>
      </c>
      <c r="ED85" s="5">
        <v>1538252.51</v>
      </c>
      <c r="EE85" s="5">
        <v>1215448.63</v>
      </c>
      <c r="EF85" s="5">
        <v>16050358.6</v>
      </c>
      <c r="EG85" s="5">
        <v>-4022441.96</v>
      </c>
      <c r="EH85" s="5">
        <v>165000</v>
      </c>
      <c r="EI85" s="5">
        <v>4274000</v>
      </c>
      <c r="EJ85" s="5">
        <v>-5025264.4</v>
      </c>
      <c r="EK85" s="5">
        <v>0</v>
      </c>
      <c r="EL85" s="5">
        <v>0</v>
      </c>
      <c r="EM85" s="5">
        <v>0</v>
      </c>
      <c r="EN85" s="5">
        <v>0</v>
      </c>
      <c r="EO85" s="5">
        <v>0</v>
      </c>
      <c r="EP85" s="5">
        <v>0</v>
      </c>
      <c r="EQ85" s="5">
        <v>0</v>
      </c>
      <c r="ER85" s="5">
        <v>-219630.65</v>
      </c>
      <c r="ES85" s="5">
        <v>-227180.09</v>
      </c>
      <c r="ET85" s="5">
        <v>0</v>
      </c>
      <c r="EU85" s="5">
        <v>-4828337.01</v>
      </c>
      <c r="EV85" s="5">
        <v>-3243018.21</v>
      </c>
      <c r="EW85" s="5">
        <v>6000000</v>
      </c>
      <c r="EX85" s="5">
        <v>-705189</v>
      </c>
      <c r="EY85" s="5">
        <v>0</v>
      </c>
      <c r="EZ85" s="5">
        <v>5294811</v>
      </c>
      <c r="FA85" s="5">
        <v>1582390.85</v>
      </c>
      <c r="FB85" s="5">
        <v>8856550</v>
      </c>
      <c r="FC85" s="5">
        <v>0</v>
      </c>
      <c r="FD85" s="5">
        <v>0</v>
      </c>
      <c r="FE85" s="5">
        <v>0</v>
      </c>
      <c r="FF85" s="5">
        <v>0</v>
      </c>
      <c r="FG85" s="5">
        <v>0</v>
      </c>
      <c r="FH85" s="5">
        <v>8856550</v>
      </c>
      <c r="FI85" s="5">
        <v>0</v>
      </c>
      <c r="FJ85" s="5">
        <v>1591278.09</v>
      </c>
      <c r="FK85" s="5">
        <v>0</v>
      </c>
      <c r="FL85" s="5">
        <v>0</v>
      </c>
      <c r="FM85" s="5">
        <v>1591278.09</v>
      </c>
      <c r="FN85" s="11">
        <f t="shared" si="2"/>
        <v>-0.29182962997497336</v>
      </c>
      <c r="FO85" s="11">
        <f t="shared" si="3"/>
        <v>0.411964436931694</v>
      </c>
    </row>
    <row r="86" spans="1:171" ht="12.75">
      <c r="A86" s="3" t="s">
        <v>145</v>
      </c>
      <c r="B86" s="4">
        <v>206861.84</v>
      </c>
      <c r="C86" s="4">
        <v>2576172.12</v>
      </c>
      <c r="D86" s="4">
        <v>3331130.51</v>
      </c>
      <c r="E86" s="4">
        <v>73646.79</v>
      </c>
      <c r="F86" s="4">
        <v>6187811.26</v>
      </c>
      <c r="G86" s="4">
        <v>5348131.13</v>
      </c>
      <c r="H86" s="4">
        <v>280797.76</v>
      </c>
      <c r="I86" s="4">
        <v>251329.64</v>
      </c>
      <c r="J86" s="4">
        <v>5880258.53</v>
      </c>
      <c r="K86" s="4">
        <v>-441249.84</v>
      </c>
      <c r="L86" s="4">
        <v>130932</v>
      </c>
      <c r="M86" s="4">
        <v>345000</v>
      </c>
      <c r="N86" s="4">
        <v>-81247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-49038.2</v>
      </c>
      <c r="W86" s="4">
        <v>-33732.2</v>
      </c>
      <c r="X86" s="4">
        <v>0</v>
      </c>
      <c r="Y86" s="4">
        <v>-95603.04</v>
      </c>
      <c r="Z86" s="4">
        <v>211949.69</v>
      </c>
      <c r="AA86" s="4">
        <v>0</v>
      </c>
      <c r="AB86" s="4">
        <v>-211370.85</v>
      </c>
      <c r="AC86" s="4">
        <v>0</v>
      </c>
      <c r="AD86" s="4">
        <v>-211370.85</v>
      </c>
      <c r="AE86" s="4">
        <v>-16975.05</v>
      </c>
      <c r="AF86" s="4">
        <v>317469.51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317469.51</v>
      </c>
      <c r="AM86" s="4">
        <v>0</v>
      </c>
      <c r="AN86" s="4">
        <v>551194.25</v>
      </c>
      <c r="AO86" s="4">
        <v>0</v>
      </c>
      <c r="AP86" s="4">
        <v>0</v>
      </c>
      <c r="AQ86" s="4">
        <v>551194.25</v>
      </c>
      <c r="AR86" s="4">
        <v>197410.44</v>
      </c>
      <c r="AS86" s="4">
        <v>2948852.64</v>
      </c>
      <c r="AT86" s="4">
        <v>3812591.5</v>
      </c>
      <c r="AU86" s="4">
        <v>88302.2</v>
      </c>
      <c r="AV86" s="4">
        <v>7047156.78</v>
      </c>
      <c r="AW86" s="4">
        <v>5838390.41</v>
      </c>
      <c r="AX86" s="4">
        <v>423712.92</v>
      </c>
      <c r="AY86" s="4">
        <v>315920.57</v>
      </c>
      <c r="AZ86" s="4">
        <v>6578023.9</v>
      </c>
      <c r="BA86" s="4">
        <v>-544257.06</v>
      </c>
      <c r="BB86" s="4">
        <v>0</v>
      </c>
      <c r="BC86" s="4">
        <v>489000</v>
      </c>
      <c r="BD86" s="4">
        <v>0</v>
      </c>
      <c r="BE86" s="4">
        <v>0</v>
      </c>
      <c r="BF86" s="4">
        <v>0</v>
      </c>
      <c r="BG86" s="4">
        <v>0</v>
      </c>
      <c r="BH86" s="4">
        <v>-7200</v>
      </c>
      <c r="BI86" s="4">
        <v>0</v>
      </c>
      <c r="BJ86" s="4">
        <v>0</v>
      </c>
      <c r="BK86" s="4">
        <v>0</v>
      </c>
      <c r="BL86" s="4">
        <v>-20664.01</v>
      </c>
      <c r="BM86" s="4">
        <v>-6559.75</v>
      </c>
      <c r="BN86" s="4">
        <v>0</v>
      </c>
      <c r="BO86" s="4">
        <v>-83121.07</v>
      </c>
      <c r="BP86" s="4">
        <v>386011.81</v>
      </c>
      <c r="BQ86" s="4">
        <v>0</v>
      </c>
      <c r="BR86" s="4">
        <v>-226058.64</v>
      </c>
      <c r="BS86" s="4">
        <v>0</v>
      </c>
      <c r="BT86" s="4">
        <v>-226058.64</v>
      </c>
      <c r="BU86" s="4">
        <v>116540.42</v>
      </c>
      <c r="BV86" s="4">
        <v>91798.92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91798.92</v>
      </c>
      <c r="CC86" s="4">
        <v>0</v>
      </c>
      <c r="CD86" s="4">
        <v>667734.67</v>
      </c>
      <c r="CE86" s="4">
        <v>0</v>
      </c>
      <c r="CF86" s="4">
        <v>0</v>
      </c>
      <c r="CG86" s="4">
        <v>667734.67</v>
      </c>
      <c r="CH86" s="4">
        <v>261002.6</v>
      </c>
      <c r="CI86" s="4">
        <v>3775071.39</v>
      </c>
      <c r="CJ86" s="4">
        <v>3641632.63</v>
      </c>
      <c r="CK86" s="4">
        <v>140726.13</v>
      </c>
      <c r="CL86" s="4">
        <v>7818432.75</v>
      </c>
      <c r="CM86" s="4">
        <v>6377149.02</v>
      </c>
      <c r="CN86" s="4">
        <v>552332.78</v>
      </c>
      <c r="CO86" s="4">
        <v>319680.69</v>
      </c>
      <c r="CP86" s="4">
        <v>7249162.49</v>
      </c>
      <c r="CQ86" s="4">
        <v>-183237.38</v>
      </c>
      <c r="CR86" s="4">
        <v>0</v>
      </c>
      <c r="CS86" s="4">
        <v>699000</v>
      </c>
      <c r="CT86" s="4">
        <v>-77649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6186.79</v>
      </c>
      <c r="DC86" s="4">
        <v>-731.33</v>
      </c>
      <c r="DD86" s="4">
        <v>0</v>
      </c>
      <c r="DE86" s="4">
        <v>444300.41</v>
      </c>
      <c r="DF86" s="4">
        <v>1013570.67</v>
      </c>
      <c r="DG86" s="4">
        <v>0</v>
      </c>
      <c r="DH86" s="4">
        <v>-91956.74</v>
      </c>
      <c r="DI86" s="4">
        <v>0</v>
      </c>
      <c r="DJ86" s="4">
        <v>-91956.74</v>
      </c>
      <c r="DK86" s="4">
        <v>940349.62</v>
      </c>
      <c r="DL86" s="4">
        <v>0</v>
      </c>
      <c r="DM86" s="4">
        <v>0</v>
      </c>
      <c r="DN86" s="4">
        <v>0</v>
      </c>
      <c r="DO86" s="4">
        <v>0</v>
      </c>
      <c r="DP86" s="4">
        <v>0</v>
      </c>
      <c r="DQ86" s="4">
        <v>0</v>
      </c>
      <c r="DR86" s="4">
        <v>0</v>
      </c>
      <c r="DS86" s="4">
        <v>0</v>
      </c>
      <c r="DT86" s="4">
        <v>1608084.29</v>
      </c>
      <c r="DU86" s="4">
        <v>0</v>
      </c>
      <c r="DV86" s="4">
        <v>0</v>
      </c>
      <c r="DW86" s="4">
        <v>1608084.29</v>
      </c>
      <c r="DX86" s="4">
        <v>366879.88</v>
      </c>
      <c r="DY86" s="4">
        <v>5255043.05</v>
      </c>
      <c r="DZ86" s="4">
        <v>4202609.03</v>
      </c>
      <c r="EA86" s="4">
        <v>56494.29</v>
      </c>
      <c r="EB86" s="4">
        <v>9881026.25</v>
      </c>
      <c r="EC86" s="4">
        <v>7847479.07</v>
      </c>
      <c r="ED86" s="4">
        <v>593774.15</v>
      </c>
      <c r="EE86" s="4">
        <v>599332.61</v>
      </c>
      <c r="EF86" s="4">
        <v>9040585.83</v>
      </c>
      <c r="EG86" s="4">
        <v>-1618895.54</v>
      </c>
      <c r="EH86" s="4">
        <v>3000</v>
      </c>
      <c r="EI86" s="4">
        <v>1276482</v>
      </c>
      <c r="EJ86" s="4">
        <v>-21590.75</v>
      </c>
      <c r="EK86" s="4">
        <v>0</v>
      </c>
      <c r="EL86" s="4">
        <v>0</v>
      </c>
      <c r="EM86" s="4">
        <v>0</v>
      </c>
      <c r="EN86" s="4">
        <v>0</v>
      </c>
      <c r="EO86" s="4">
        <v>0</v>
      </c>
      <c r="EP86" s="4">
        <v>0</v>
      </c>
      <c r="EQ86" s="4">
        <v>0</v>
      </c>
      <c r="ER86" s="4">
        <v>-5356.09</v>
      </c>
      <c r="ES86" s="4">
        <v>0</v>
      </c>
      <c r="ET86" s="4">
        <v>0</v>
      </c>
      <c r="EU86" s="4">
        <v>-366360.38</v>
      </c>
      <c r="EV86" s="4">
        <v>474080.04</v>
      </c>
      <c r="EW86" s="4">
        <v>0</v>
      </c>
      <c r="EX86" s="4">
        <v>0</v>
      </c>
      <c r="EY86" s="4">
        <v>0</v>
      </c>
      <c r="EZ86" s="4">
        <v>0</v>
      </c>
      <c r="FA86" s="4">
        <v>429574.32</v>
      </c>
      <c r="FB86" s="4">
        <v>0</v>
      </c>
      <c r="FC86" s="4">
        <v>0</v>
      </c>
      <c r="FD86" s="4">
        <v>0</v>
      </c>
      <c r="FE86" s="4">
        <v>0</v>
      </c>
      <c r="FF86" s="4">
        <v>0</v>
      </c>
      <c r="FG86" s="4">
        <v>0</v>
      </c>
      <c r="FH86" s="4">
        <v>0</v>
      </c>
      <c r="FI86" s="4">
        <v>0</v>
      </c>
      <c r="FJ86" s="4">
        <v>2037658.61</v>
      </c>
      <c r="FK86" s="4">
        <v>0</v>
      </c>
      <c r="FL86" s="4">
        <v>0</v>
      </c>
      <c r="FM86" s="4">
        <v>2037658.61</v>
      </c>
      <c r="FN86" s="11">
        <f t="shared" si="2"/>
        <v>0.21107242883804705</v>
      </c>
      <c r="FO86" s="11">
        <f t="shared" si="3"/>
        <v>0</v>
      </c>
    </row>
    <row r="87" spans="1:171" ht="12.75">
      <c r="A87" s="3" t="s">
        <v>146</v>
      </c>
      <c r="B87" s="4">
        <v>1507291.95</v>
      </c>
      <c r="C87" s="4">
        <v>4517778.44</v>
      </c>
      <c r="D87" s="4">
        <v>9123795.65</v>
      </c>
      <c r="E87" s="4">
        <v>102973.64</v>
      </c>
      <c r="F87" s="4">
        <v>15251839.68</v>
      </c>
      <c r="G87" s="4">
        <v>12999349.22</v>
      </c>
      <c r="H87" s="4">
        <v>1022436.95</v>
      </c>
      <c r="I87" s="4">
        <v>593558.91</v>
      </c>
      <c r="J87" s="4">
        <v>14615345.08</v>
      </c>
      <c r="K87" s="4">
        <v>-188049.33</v>
      </c>
      <c r="L87" s="4">
        <v>20005</v>
      </c>
      <c r="M87" s="4">
        <v>314150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-185959.8</v>
      </c>
      <c r="W87" s="4">
        <v>-183997.64</v>
      </c>
      <c r="X87" s="4">
        <v>0</v>
      </c>
      <c r="Y87" s="4">
        <v>-39854.13</v>
      </c>
      <c r="Z87" s="4">
        <v>596640.47</v>
      </c>
      <c r="AA87" s="4">
        <v>0</v>
      </c>
      <c r="AB87" s="4">
        <v>-356272.99</v>
      </c>
      <c r="AC87" s="4">
        <v>0</v>
      </c>
      <c r="AD87" s="4">
        <v>-356272.99</v>
      </c>
      <c r="AE87" s="4">
        <v>272962.3</v>
      </c>
      <c r="AF87" s="4">
        <v>3041133.82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3041133.82</v>
      </c>
      <c r="AM87" s="4">
        <v>0</v>
      </c>
      <c r="AN87" s="4">
        <v>2027975.92</v>
      </c>
      <c r="AO87" s="4">
        <v>0</v>
      </c>
      <c r="AP87" s="4">
        <v>0</v>
      </c>
      <c r="AQ87" s="4">
        <v>2027975.92</v>
      </c>
      <c r="AR87" s="4">
        <v>1558193.65</v>
      </c>
      <c r="AS87" s="4">
        <v>5519485.13</v>
      </c>
      <c r="AT87" s="4">
        <v>9665860.91</v>
      </c>
      <c r="AU87" s="4">
        <v>135598.29</v>
      </c>
      <c r="AV87" s="4">
        <v>16879137.98</v>
      </c>
      <c r="AW87" s="4">
        <v>14417856.79</v>
      </c>
      <c r="AX87" s="4">
        <v>1376592.83</v>
      </c>
      <c r="AY87" s="4">
        <v>959487.85</v>
      </c>
      <c r="AZ87" s="4">
        <v>16753937.47</v>
      </c>
      <c r="BA87" s="4">
        <v>-1315479.77</v>
      </c>
      <c r="BB87" s="4">
        <v>0</v>
      </c>
      <c r="BC87" s="4">
        <v>717608</v>
      </c>
      <c r="BD87" s="4">
        <v>-3630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-88582.15</v>
      </c>
      <c r="BM87" s="4">
        <v>-93388.55</v>
      </c>
      <c r="BN87" s="4">
        <v>0</v>
      </c>
      <c r="BO87" s="4">
        <v>-690083.92</v>
      </c>
      <c r="BP87" s="4">
        <v>-564883.41</v>
      </c>
      <c r="BQ87" s="4">
        <v>0</v>
      </c>
      <c r="BR87" s="4">
        <v>-368029.23</v>
      </c>
      <c r="BS87" s="4">
        <v>0</v>
      </c>
      <c r="BT87" s="4">
        <v>-368029.23</v>
      </c>
      <c r="BU87" s="4">
        <v>-699422.02</v>
      </c>
      <c r="BV87" s="4">
        <v>2673104.59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2673104.59</v>
      </c>
      <c r="CC87" s="4">
        <v>0</v>
      </c>
      <c r="CD87" s="4">
        <v>1328553.9</v>
      </c>
      <c r="CE87" s="4">
        <v>0</v>
      </c>
      <c r="CF87" s="4">
        <v>0</v>
      </c>
      <c r="CG87" s="4">
        <v>1328553.9</v>
      </c>
      <c r="CH87" s="4">
        <v>1858056.2</v>
      </c>
      <c r="CI87" s="4">
        <v>7035065.91</v>
      </c>
      <c r="CJ87" s="4">
        <v>10311558.92</v>
      </c>
      <c r="CK87" s="4">
        <v>98690.18</v>
      </c>
      <c r="CL87" s="4">
        <v>19303371.21</v>
      </c>
      <c r="CM87" s="4">
        <v>16013205.47</v>
      </c>
      <c r="CN87" s="4">
        <v>1389994.2</v>
      </c>
      <c r="CO87" s="4">
        <v>1188772.24</v>
      </c>
      <c r="CP87" s="4">
        <v>18591971.91</v>
      </c>
      <c r="CQ87" s="4">
        <v>-1800397.64</v>
      </c>
      <c r="CR87" s="4">
        <v>0</v>
      </c>
      <c r="CS87" s="4">
        <v>1279000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-80189.83</v>
      </c>
      <c r="DC87" s="4">
        <v>-84806.38</v>
      </c>
      <c r="DD87" s="4">
        <v>0</v>
      </c>
      <c r="DE87" s="4">
        <v>-601587.47</v>
      </c>
      <c r="DF87" s="4">
        <v>109811.83</v>
      </c>
      <c r="DG87" s="4">
        <v>800000</v>
      </c>
      <c r="DH87" s="4">
        <v>-414716.23</v>
      </c>
      <c r="DI87" s="4">
        <v>0</v>
      </c>
      <c r="DJ87" s="4">
        <v>385283.77</v>
      </c>
      <c r="DK87" s="4">
        <v>402101.81</v>
      </c>
      <c r="DL87" s="4">
        <v>3058388.36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3058388.36</v>
      </c>
      <c r="DS87" s="4">
        <v>0</v>
      </c>
      <c r="DT87" s="4">
        <v>1730655.71</v>
      </c>
      <c r="DU87" s="4">
        <v>0</v>
      </c>
      <c r="DV87" s="4">
        <v>0</v>
      </c>
      <c r="DW87" s="4">
        <v>1730655.71</v>
      </c>
      <c r="DX87" s="4">
        <v>2428129.57</v>
      </c>
      <c r="DY87" s="4">
        <v>8476657.4</v>
      </c>
      <c r="DZ87" s="4">
        <v>12671051.01</v>
      </c>
      <c r="EA87" s="4">
        <v>65498.67</v>
      </c>
      <c r="EB87" s="4">
        <v>23641336.65</v>
      </c>
      <c r="EC87" s="4">
        <v>17838674.91</v>
      </c>
      <c r="ED87" s="4">
        <v>1789299.64</v>
      </c>
      <c r="EE87" s="4">
        <v>1359017.83</v>
      </c>
      <c r="EF87" s="4">
        <v>20986992.38</v>
      </c>
      <c r="EG87" s="4">
        <v>-2720609.93</v>
      </c>
      <c r="EH87" s="4">
        <v>0</v>
      </c>
      <c r="EI87" s="4">
        <v>2603506</v>
      </c>
      <c r="EJ87" s="4">
        <v>0</v>
      </c>
      <c r="EK87" s="4">
        <v>0</v>
      </c>
      <c r="EL87" s="4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-130802.59</v>
      </c>
      <c r="ES87" s="4">
        <v>-139998.3</v>
      </c>
      <c r="ET87" s="4">
        <v>0</v>
      </c>
      <c r="EU87" s="4">
        <v>-247906.52</v>
      </c>
      <c r="EV87" s="4">
        <v>2406437.75</v>
      </c>
      <c r="EW87" s="4">
        <v>0</v>
      </c>
      <c r="EX87" s="4">
        <v>-452575.42</v>
      </c>
      <c r="EY87" s="4">
        <v>0</v>
      </c>
      <c r="EZ87" s="4">
        <v>-452575.42</v>
      </c>
      <c r="FA87" s="4">
        <v>1592426.98</v>
      </c>
      <c r="FB87" s="4">
        <v>2605812.94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2605812.94</v>
      </c>
      <c r="FI87" s="4">
        <v>0</v>
      </c>
      <c r="FJ87" s="4">
        <v>3323082.69</v>
      </c>
      <c r="FK87" s="4">
        <v>0</v>
      </c>
      <c r="FL87" s="4">
        <v>0</v>
      </c>
      <c r="FM87" s="4">
        <v>3323082.69</v>
      </c>
      <c r="FN87" s="11">
        <f t="shared" si="2"/>
        <v>0.10777760486736271</v>
      </c>
      <c r="FO87" s="11">
        <f t="shared" si="3"/>
        <v>0</v>
      </c>
    </row>
    <row r="88" spans="1:171" ht="12.75">
      <c r="A88" s="3" t="s">
        <v>147</v>
      </c>
      <c r="B88" s="4">
        <v>130656.7</v>
      </c>
      <c r="C88" s="4">
        <v>1696497.68</v>
      </c>
      <c r="D88" s="4">
        <v>1108751.22</v>
      </c>
      <c r="E88" s="4">
        <v>235909.9</v>
      </c>
      <c r="F88" s="4">
        <v>3171815.5</v>
      </c>
      <c r="G88" s="4">
        <v>3458499.4</v>
      </c>
      <c r="H88" s="4">
        <v>241915.57</v>
      </c>
      <c r="I88" s="4">
        <v>165041.84</v>
      </c>
      <c r="J88" s="4">
        <v>3865456.81</v>
      </c>
      <c r="K88" s="4">
        <v>-89109</v>
      </c>
      <c r="L88" s="4">
        <v>242585</v>
      </c>
      <c r="M88" s="4">
        <v>34000</v>
      </c>
      <c r="N88" s="4">
        <v>-20000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139594.66</v>
      </c>
      <c r="W88" s="4">
        <v>0</v>
      </c>
      <c r="X88" s="4">
        <v>0</v>
      </c>
      <c r="Y88" s="4">
        <v>307070.66</v>
      </c>
      <c r="Z88" s="4">
        <v>-386570.65</v>
      </c>
      <c r="AA88" s="4">
        <v>0</v>
      </c>
      <c r="AB88" s="4">
        <v>0</v>
      </c>
      <c r="AC88" s="4">
        <v>0</v>
      </c>
      <c r="AD88" s="4">
        <v>0</v>
      </c>
      <c r="AE88" s="4">
        <v>-173797.87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219601.11</v>
      </c>
      <c r="AO88" s="4">
        <v>6368200</v>
      </c>
      <c r="AP88" s="4">
        <v>0</v>
      </c>
      <c r="AQ88" s="4">
        <v>6587801.11</v>
      </c>
      <c r="AR88" s="4">
        <v>188770.17</v>
      </c>
      <c r="AS88" s="4">
        <v>1980604.09</v>
      </c>
      <c r="AT88" s="4">
        <v>1079297.97</v>
      </c>
      <c r="AU88" s="4">
        <v>261845.45</v>
      </c>
      <c r="AV88" s="4">
        <v>3510517.68</v>
      </c>
      <c r="AW88" s="4">
        <v>3566198.18</v>
      </c>
      <c r="AX88" s="4">
        <v>406807.4</v>
      </c>
      <c r="AY88" s="4">
        <v>116810.57</v>
      </c>
      <c r="AZ88" s="4">
        <v>4089816.15</v>
      </c>
      <c r="BA88" s="4">
        <v>-6268</v>
      </c>
      <c r="BB88" s="4">
        <v>22500</v>
      </c>
      <c r="BC88" s="4">
        <v>75000</v>
      </c>
      <c r="BD88" s="4">
        <v>-3090502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100449.27</v>
      </c>
      <c r="BM88" s="4">
        <v>0</v>
      </c>
      <c r="BN88" s="4">
        <v>0</v>
      </c>
      <c r="BO88" s="4">
        <v>-2898820.73</v>
      </c>
      <c r="BP88" s="4">
        <v>-3478119.2</v>
      </c>
      <c r="BQ88" s="4">
        <v>0</v>
      </c>
      <c r="BR88" s="4">
        <v>0</v>
      </c>
      <c r="BS88" s="4">
        <v>0</v>
      </c>
      <c r="BT88" s="4">
        <v>0</v>
      </c>
      <c r="BU88" s="4">
        <v>-3963349.57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172151.54</v>
      </c>
      <c r="CE88" s="4">
        <v>2452300</v>
      </c>
      <c r="CF88" s="4">
        <v>0</v>
      </c>
      <c r="CG88" s="4">
        <v>2624451.54</v>
      </c>
      <c r="CH88" s="4">
        <v>220630.1</v>
      </c>
      <c r="CI88" s="4">
        <v>2651470.65</v>
      </c>
      <c r="CJ88" s="4">
        <v>1712393.67</v>
      </c>
      <c r="CK88" s="4">
        <v>301737.36</v>
      </c>
      <c r="CL88" s="4">
        <v>4886231.78</v>
      </c>
      <c r="CM88" s="4">
        <v>3711157.58</v>
      </c>
      <c r="CN88" s="4">
        <v>354925.82</v>
      </c>
      <c r="CO88" s="4">
        <v>139484.53</v>
      </c>
      <c r="CP88" s="4">
        <v>4205567.93</v>
      </c>
      <c r="CQ88" s="4">
        <v>-71855</v>
      </c>
      <c r="CR88" s="4">
        <v>584703</v>
      </c>
      <c r="CS88" s="4">
        <v>171000</v>
      </c>
      <c r="CT88" s="4">
        <v>-682731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86695.31</v>
      </c>
      <c r="DC88" s="4">
        <v>0</v>
      </c>
      <c r="DD88" s="4">
        <v>0</v>
      </c>
      <c r="DE88" s="4">
        <v>87812.31</v>
      </c>
      <c r="DF88" s="4">
        <v>768476.16</v>
      </c>
      <c r="DG88" s="4">
        <v>0</v>
      </c>
      <c r="DH88" s="4">
        <v>0</v>
      </c>
      <c r="DI88" s="4">
        <v>0</v>
      </c>
      <c r="DJ88" s="4">
        <v>0</v>
      </c>
      <c r="DK88" s="4">
        <v>1103754.95</v>
      </c>
      <c r="DL88" s="4">
        <v>0</v>
      </c>
      <c r="DM88" s="4">
        <v>0</v>
      </c>
      <c r="DN88" s="4">
        <v>0</v>
      </c>
      <c r="DO88" s="4">
        <v>0</v>
      </c>
      <c r="DP88" s="4">
        <v>0</v>
      </c>
      <c r="DQ88" s="4">
        <v>0</v>
      </c>
      <c r="DR88" s="4">
        <v>0</v>
      </c>
      <c r="DS88" s="4">
        <v>0</v>
      </c>
      <c r="DT88" s="4">
        <v>3728206.49</v>
      </c>
      <c r="DU88" s="4">
        <v>0</v>
      </c>
      <c r="DV88" s="4">
        <v>0</v>
      </c>
      <c r="DW88" s="4">
        <v>3728206.49</v>
      </c>
      <c r="DX88" s="5">
        <v>186715.2</v>
      </c>
      <c r="DY88" s="5">
        <v>3465833.83</v>
      </c>
      <c r="DZ88" s="5">
        <v>2468107.91</v>
      </c>
      <c r="EA88" s="5">
        <v>335661.39</v>
      </c>
      <c r="EB88" s="5">
        <v>6456318.33</v>
      </c>
      <c r="EC88" s="5">
        <v>4838771.3</v>
      </c>
      <c r="ED88" s="5">
        <v>391005.66</v>
      </c>
      <c r="EE88" s="5">
        <v>441570.23</v>
      </c>
      <c r="EF88" s="5">
        <v>5671347.19</v>
      </c>
      <c r="EG88" s="5">
        <v>-1085611</v>
      </c>
      <c r="EH88" s="5">
        <v>134447</v>
      </c>
      <c r="EI88" s="5">
        <v>2002287</v>
      </c>
      <c r="EJ88" s="5">
        <v>-1807228</v>
      </c>
      <c r="EK88" s="5">
        <v>0</v>
      </c>
      <c r="EL88" s="5">
        <v>0</v>
      </c>
      <c r="EM88" s="5">
        <v>0</v>
      </c>
      <c r="EN88" s="5">
        <v>0</v>
      </c>
      <c r="EO88" s="5">
        <v>0</v>
      </c>
      <c r="EP88" s="5">
        <v>0</v>
      </c>
      <c r="EQ88" s="5">
        <v>0</v>
      </c>
      <c r="ER88" s="5">
        <v>160820.53</v>
      </c>
      <c r="ES88" s="5">
        <v>0</v>
      </c>
      <c r="ET88" s="5">
        <v>0</v>
      </c>
      <c r="EU88" s="5">
        <v>-595284.47</v>
      </c>
      <c r="EV88" s="5">
        <v>189686.67</v>
      </c>
      <c r="EW88" s="5">
        <v>0</v>
      </c>
      <c r="EX88" s="5">
        <v>0</v>
      </c>
      <c r="EY88" s="5">
        <v>0</v>
      </c>
      <c r="EZ88" s="5">
        <v>0</v>
      </c>
      <c r="FA88" s="5">
        <v>184240.63</v>
      </c>
      <c r="FB88" s="5">
        <v>0</v>
      </c>
      <c r="FC88" s="5">
        <v>0</v>
      </c>
      <c r="FD88" s="5">
        <v>0</v>
      </c>
      <c r="FE88" s="5">
        <v>0</v>
      </c>
      <c r="FF88" s="5">
        <v>0</v>
      </c>
      <c r="FG88" s="5">
        <v>0</v>
      </c>
      <c r="FH88" s="5">
        <v>0</v>
      </c>
      <c r="FI88" s="5">
        <v>0</v>
      </c>
      <c r="FJ88" s="5">
        <v>90547.12</v>
      </c>
      <c r="FK88" s="5">
        <v>3821900</v>
      </c>
      <c r="FL88" s="5">
        <v>0</v>
      </c>
      <c r="FM88" s="5">
        <v>3912447.12</v>
      </c>
      <c r="FN88" s="11">
        <f t="shared" si="2"/>
        <v>-0.450183350857175</v>
      </c>
      <c r="FO88" s="11">
        <f t="shared" si="3"/>
        <v>0</v>
      </c>
    </row>
    <row r="89" spans="1:171" ht="12.75">
      <c r="A89" s="3" t="s">
        <v>148</v>
      </c>
      <c r="B89" s="4">
        <v>1769208.89</v>
      </c>
      <c r="C89" s="4">
        <v>7894840.66</v>
      </c>
      <c r="D89" s="4">
        <v>8994418.72</v>
      </c>
      <c r="E89" s="4">
        <v>90928.7</v>
      </c>
      <c r="F89" s="4">
        <v>18749396.97</v>
      </c>
      <c r="G89" s="4">
        <v>15571749.54</v>
      </c>
      <c r="H89" s="4">
        <v>1428229.33</v>
      </c>
      <c r="I89" s="4">
        <v>1094740.25</v>
      </c>
      <c r="J89" s="4">
        <v>18094719.12</v>
      </c>
      <c r="K89" s="4">
        <v>-1803736.8</v>
      </c>
      <c r="L89" s="4">
        <v>150297</v>
      </c>
      <c r="M89" s="4">
        <v>1113712.2</v>
      </c>
      <c r="N89" s="4">
        <v>-163256</v>
      </c>
      <c r="O89" s="4">
        <v>0</v>
      </c>
      <c r="P89" s="4">
        <v>0</v>
      </c>
      <c r="Q89" s="4">
        <v>0</v>
      </c>
      <c r="R89" s="4">
        <v>-1000</v>
      </c>
      <c r="S89" s="4">
        <v>0</v>
      </c>
      <c r="T89" s="4">
        <v>0</v>
      </c>
      <c r="U89" s="4">
        <v>0</v>
      </c>
      <c r="V89" s="4">
        <v>-57418.16</v>
      </c>
      <c r="W89" s="4">
        <v>-59152.98</v>
      </c>
      <c r="X89" s="4">
        <v>0</v>
      </c>
      <c r="Y89" s="4">
        <v>-761401.76</v>
      </c>
      <c r="Z89" s="4">
        <v>-106723.91</v>
      </c>
      <c r="AA89" s="4">
        <v>0</v>
      </c>
      <c r="AB89" s="4">
        <v>-389301.77</v>
      </c>
      <c r="AC89" s="4">
        <v>0</v>
      </c>
      <c r="AD89" s="4">
        <v>-389301.77</v>
      </c>
      <c r="AE89" s="4">
        <v>-73621.13</v>
      </c>
      <c r="AF89" s="4">
        <v>819034.02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819034.02</v>
      </c>
      <c r="AM89" s="4">
        <v>0</v>
      </c>
      <c r="AN89" s="4">
        <v>545101.86</v>
      </c>
      <c r="AO89" s="4">
        <v>0</v>
      </c>
      <c r="AP89" s="4">
        <v>0</v>
      </c>
      <c r="AQ89" s="4">
        <v>545101.86</v>
      </c>
      <c r="AR89" s="4">
        <v>2012722.19</v>
      </c>
      <c r="AS89" s="4">
        <v>8702105.16</v>
      </c>
      <c r="AT89" s="4">
        <v>9874485.95</v>
      </c>
      <c r="AU89" s="4">
        <v>135260.49</v>
      </c>
      <c r="AV89" s="4">
        <v>20724573.79</v>
      </c>
      <c r="AW89" s="4">
        <v>16425676.38</v>
      </c>
      <c r="AX89" s="4">
        <v>1798886.2</v>
      </c>
      <c r="AY89" s="4">
        <v>1276194.33</v>
      </c>
      <c r="AZ89" s="4">
        <v>19500756.91</v>
      </c>
      <c r="BA89" s="4">
        <v>-1642206.23</v>
      </c>
      <c r="BB89" s="4">
        <v>-8918.92</v>
      </c>
      <c r="BC89" s="4">
        <v>1108883.15</v>
      </c>
      <c r="BD89" s="4">
        <v>-83128</v>
      </c>
      <c r="BE89" s="4">
        <v>0</v>
      </c>
      <c r="BF89" s="4">
        <v>-18400</v>
      </c>
      <c r="BG89" s="4">
        <v>0</v>
      </c>
      <c r="BH89" s="4">
        <v>-141000</v>
      </c>
      <c r="BI89" s="4">
        <v>0</v>
      </c>
      <c r="BJ89" s="4">
        <v>0</v>
      </c>
      <c r="BK89" s="4">
        <v>0</v>
      </c>
      <c r="BL89" s="4">
        <v>-53237.77</v>
      </c>
      <c r="BM89" s="4">
        <v>-56311.69</v>
      </c>
      <c r="BN89" s="4">
        <v>0</v>
      </c>
      <c r="BO89" s="4">
        <v>-838007.77</v>
      </c>
      <c r="BP89" s="4">
        <v>385809.11</v>
      </c>
      <c r="BQ89" s="4">
        <v>1200000</v>
      </c>
      <c r="BR89" s="4">
        <v>-392034.02</v>
      </c>
      <c r="BS89" s="4">
        <v>0</v>
      </c>
      <c r="BT89" s="4">
        <v>807965.98</v>
      </c>
      <c r="BU89" s="4">
        <v>597747.7</v>
      </c>
      <c r="BV89" s="4">
        <v>1627000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1627000</v>
      </c>
      <c r="CC89" s="4">
        <v>0</v>
      </c>
      <c r="CD89" s="4">
        <v>1142849.56</v>
      </c>
      <c r="CE89" s="4">
        <v>0</v>
      </c>
      <c r="CF89" s="4">
        <v>0</v>
      </c>
      <c r="CG89" s="4">
        <v>1142849.56</v>
      </c>
      <c r="CH89" s="4">
        <v>2847814.33</v>
      </c>
      <c r="CI89" s="4">
        <v>10648455.97</v>
      </c>
      <c r="CJ89" s="4">
        <v>11004909.76</v>
      </c>
      <c r="CK89" s="4">
        <v>192390.73</v>
      </c>
      <c r="CL89" s="4">
        <v>24693570.79</v>
      </c>
      <c r="CM89" s="4">
        <v>17413081.82</v>
      </c>
      <c r="CN89" s="4">
        <v>2376995.39</v>
      </c>
      <c r="CO89" s="4">
        <v>1236770.1</v>
      </c>
      <c r="CP89" s="4">
        <v>21026847.31</v>
      </c>
      <c r="CQ89" s="4">
        <v>-2093192.24</v>
      </c>
      <c r="CR89" s="4">
        <v>589281</v>
      </c>
      <c r="CS89" s="4">
        <v>1760764.95</v>
      </c>
      <c r="CT89" s="4">
        <v>-235026.65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-44665.75</v>
      </c>
      <c r="DC89" s="4">
        <v>-53044.66</v>
      </c>
      <c r="DD89" s="4">
        <v>0</v>
      </c>
      <c r="DE89" s="4">
        <v>-22838.69</v>
      </c>
      <c r="DF89" s="4">
        <v>3643884.79</v>
      </c>
      <c r="DG89" s="4">
        <v>0</v>
      </c>
      <c r="DH89" s="4">
        <v>-575571.16</v>
      </c>
      <c r="DI89" s="4">
        <v>0</v>
      </c>
      <c r="DJ89" s="4">
        <v>-575571.16</v>
      </c>
      <c r="DK89" s="4">
        <v>2651799.53</v>
      </c>
      <c r="DL89" s="4">
        <v>1051428.84</v>
      </c>
      <c r="DM89" s="4">
        <v>0</v>
      </c>
      <c r="DN89" s="4">
        <v>0</v>
      </c>
      <c r="DO89" s="4">
        <v>0</v>
      </c>
      <c r="DP89" s="4">
        <v>0</v>
      </c>
      <c r="DQ89" s="4">
        <v>0</v>
      </c>
      <c r="DR89" s="4">
        <v>1051428.84</v>
      </c>
      <c r="DS89" s="4">
        <v>0</v>
      </c>
      <c r="DT89" s="4">
        <v>3794649.09</v>
      </c>
      <c r="DU89" s="4">
        <v>0</v>
      </c>
      <c r="DV89" s="4">
        <v>0</v>
      </c>
      <c r="DW89" s="4">
        <v>3794649.09</v>
      </c>
      <c r="DX89" s="4">
        <v>2648082.88</v>
      </c>
      <c r="DY89" s="4">
        <v>12942563.14</v>
      </c>
      <c r="DZ89" s="4">
        <v>11842943.1</v>
      </c>
      <c r="EA89" s="4">
        <v>196069.81</v>
      </c>
      <c r="EB89" s="4">
        <v>27629658.93</v>
      </c>
      <c r="EC89" s="4">
        <v>21124099.49</v>
      </c>
      <c r="ED89" s="4">
        <v>2525060.44</v>
      </c>
      <c r="EE89" s="4">
        <v>2311494.37</v>
      </c>
      <c r="EF89" s="4">
        <v>25960654.3</v>
      </c>
      <c r="EG89" s="4">
        <v>-7342622.83</v>
      </c>
      <c r="EH89" s="4">
        <v>22200</v>
      </c>
      <c r="EI89" s="4">
        <v>4113013.08</v>
      </c>
      <c r="EJ89" s="4">
        <v>-33799.57</v>
      </c>
      <c r="EK89" s="4">
        <v>0</v>
      </c>
      <c r="EL89" s="4">
        <v>0</v>
      </c>
      <c r="EM89" s="4">
        <v>0</v>
      </c>
      <c r="EN89" s="4">
        <v>0</v>
      </c>
      <c r="EO89" s="4">
        <v>0</v>
      </c>
      <c r="EP89" s="4">
        <v>0</v>
      </c>
      <c r="EQ89" s="4">
        <v>0</v>
      </c>
      <c r="ER89" s="4">
        <v>-19065.62</v>
      </c>
      <c r="ES89" s="4">
        <v>-42763.5</v>
      </c>
      <c r="ET89" s="4">
        <v>0</v>
      </c>
      <c r="EU89" s="4">
        <v>-3260274.94</v>
      </c>
      <c r="EV89" s="4">
        <v>-1591270.31</v>
      </c>
      <c r="EW89" s="4">
        <v>0</v>
      </c>
      <c r="EX89" s="4">
        <v>-308571.32</v>
      </c>
      <c r="EY89" s="4">
        <v>0</v>
      </c>
      <c r="EZ89" s="4">
        <v>-308571.32</v>
      </c>
      <c r="FA89" s="4">
        <v>-1569036.89</v>
      </c>
      <c r="FB89" s="4">
        <v>742857.52</v>
      </c>
      <c r="FC89" s="4">
        <v>0</v>
      </c>
      <c r="FD89" s="4">
        <v>0</v>
      </c>
      <c r="FE89" s="4">
        <v>0</v>
      </c>
      <c r="FF89" s="4">
        <v>0</v>
      </c>
      <c r="FG89" s="4">
        <v>0</v>
      </c>
      <c r="FH89" s="4">
        <v>742857.52</v>
      </c>
      <c r="FI89" s="4">
        <v>0</v>
      </c>
      <c r="FJ89" s="4">
        <v>2225612.2</v>
      </c>
      <c r="FK89" s="4">
        <v>0</v>
      </c>
      <c r="FL89" s="4">
        <v>0</v>
      </c>
      <c r="FM89" s="4">
        <v>2225612.2</v>
      </c>
      <c r="FN89" s="11">
        <f t="shared" si="2"/>
        <v>0.08439118578725069</v>
      </c>
      <c r="FO89" s="11">
        <f t="shared" si="3"/>
        <v>0</v>
      </c>
    </row>
    <row r="90" spans="1:171" ht="12.75">
      <c r="A90" s="3" t="s">
        <v>149</v>
      </c>
      <c r="B90" s="4">
        <v>1992176.1</v>
      </c>
      <c r="C90" s="4">
        <v>10128825.66</v>
      </c>
      <c r="D90" s="4">
        <v>14185656.95</v>
      </c>
      <c r="E90" s="4">
        <v>57728.1</v>
      </c>
      <c r="F90" s="4">
        <v>26364386.81</v>
      </c>
      <c r="G90" s="4">
        <v>22171688.37</v>
      </c>
      <c r="H90" s="4">
        <v>2203673.29</v>
      </c>
      <c r="I90" s="4">
        <v>1474356.91</v>
      </c>
      <c r="J90" s="4">
        <v>25849718.57</v>
      </c>
      <c r="K90" s="4">
        <v>-2175569.38</v>
      </c>
      <c r="L90" s="4">
        <v>352622.2</v>
      </c>
      <c r="M90" s="4">
        <v>3059013</v>
      </c>
      <c r="N90" s="4">
        <v>-9800</v>
      </c>
      <c r="O90" s="4">
        <v>0</v>
      </c>
      <c r="P90" s="4">
        <v>0</v>
      </c>
      <c r="Q90" s="4">
        <v>0</v>
      </c>
      <c r="R90" s="4">
        <v>-90000</v>
      </c>
      <c r="S90" s="4">
        <v>0</v>
      </c>
      <c r="T90" s="4">
        <v>0</v>
      </c>
      <c r="U90" s="4">
        <v>0</v>
      </c>
      <c r="V90" s="4">
        <v>-486492.44</v>
      </c>
      <c r="W90" s="4">
        <v>-399958.21</v>
      </c>
      <c r="X90" s="4">
        <v>0</v>
      </c>
      <c r="Y90" s="4">
        <v>649773.38</v>
      </c>
      <c r="Z90" s="4">
        <v>1164441.62</v>
      </c>
      <c r="AA90" s="4">
        <v>0</v>
      </c>
      <c r="AB90" s="4">
        <v>-931714</v>
      </c>
      <c r="AC90" s="4">
        <v>0</v>
      </c>
      <c r="AD90" s="4">
        <v>-931714</v>
      </c>
      <c r="AE90" s="4">
        <v>98376.77</v>
      </c>
      <c r="AF90" s="4">
        <v>5498352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5498352</v>
      </c>
      <c r="AM90" s="4">
        <v>0</v>
      </c>
      <c r="AN90" s="4">
        <v>1165890.96</v>
      </c>
      <c r="AO90" s="4">
        <v>0</v>
      </c>
      <c r="AP90" s="4">
        <v>0</v>
      </c>
      <c r="AQ90" s="4">
        <v>1165890.96</v>
      </c>
      <c r="AR90" s="4">
        <v>2225044.79</v>
      </c>
      <c r="AS90" s="4">
        <v>11636494.45</v>
      </c>
      <c r="AT90" s="4">
        <v>14020711.97</v>
      </c>
      <c r="AU90" s="4">
        <v>88623.28</v>
      </c>
      <c r="AV90" s="4">
        <v>27970874.49</v>
      </c>
      <c r="AW90" s="4">
        <v>22900253.63</v>
      </c>
      <c r="AX90" s="4">
        <v>2349736.94</v>
      </c>
      <c r="AY90" s="4">
        <v>1153875.04</v>
      </c>
      <c r="AZ90" s="4">
        <v>26403865.61</v>
      </c>
      <c r="BA90" s="4">
        <v>-1227417.57</v>
      </c>
      <c r="BB90" s="4">
        <v>99475</v>
      </c>
      <c r="BC90" s="4">
        <v>1526783</v>
      </c>
      <c r="BD90" s="4">
        <v>-308500</v>
      </c>
      <c r="BE90" s="4">
        <v>0</v>
      </c>
      <c r="BF90" s="4">
        <v>0</v>
      </c>
      <c r="BG90" s="4">
        <v>10000</v>
      </c>
      <c r="BH90" s="4">
        <v>-307500</v>
      </c>
      <c r="BI90" s="4">
        <v>0</v>
      </c>
      <c r="BJ90" s="4">
        <v>0</v>
      </c>
      <c r="BK90" s="4">
        <v>0</v>
      </c>
      <c r="BL90" s="4">
        <v>-595612.57</v>
      </c>
      <c r="BM90" s="4">
        <v>-235271.57</v>
      </c>
      <c r="BN90" s="4">
        <v>0</v>
      </c>
      <c r="BO90" s="4">
        <v>-802772.14</v>
      </c>
      <c r="BP90" s="4">
        <v>764236.74</v>
      </c>
      <c r="BQ90" s="4">
        <v>0</v>
      </c>
      <c r="BR90" s="4">
        <v>-150000</v>
      </c>
      <c r="BS90" s="4">
        <v>0</v>
      </c>
      <c r="BT90" s="4">
        <v>-150000</v>
      </c>
      <c r="BU90" s="4">
        <v>1938156.19</v>
      </c>
      <c r="BV90" s="4">
        <v>5348352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5348352</v>
      </c>
      <c r="CC90" s="4">
        <v>0</v>
      </c>
      <c r="CD90" s="4">
        <v>3104047.15</v>
      </c>
      <c r="CE90" s="4">
        <v>0</v>
      </c>
      <c r="CF90" s="4">
        <v>0</v>
      </c>
      <c r="CG90" s="4">
        <v>3104047.15</v>
      </c>
      <c r="CH90" s="4">
        <v>2105268.57</v>
      </c>
      <c r="CI90" s="4">
        <v>13437939.26</v>
      </c>
      <c r="CJ90" s="4">
        <v>15663090.14</v>
      </c>
      <c r="CK90" s="4">
        <v>105164.57</v>
      </c>
      <c r="CL90" s="4">
        <v>31311462.54</v>
      </c>
      <c r="CM90" s="4">
        <v>24759996.01</v>
      </c>
      <c r="CN90" s="4">
        <v>3209204.88</v>
      </c>
      <c r="CO90" s="4">
        <v>2554969.3</v>
      </c>
      <c r="CP90" s="4">
        <v>30524170.19</v>
      </c>
      <c r="CQ90" s="4">
        <v>-7650413.49</v>
      </c>
      <c r="CR90" s="4">
        <v>41429</v>
      </c>
      <c r="CS90" s="4">
        <v>5644817.72</v>
      </c>
      <c r="CT90" s="4">
        <v>-754869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-1355093.9</v>
      </c>
      <c r="DC90" s="4">
        <v>-253720.2</v>
      </c>
      <c r="DD90" s="4">
        <v>0</v>
      </c>
      <c r="DE90" s="4">
        <v>-4074129.67</v>
      </c>
      <c r="DF90" s="4">
        <v>-3286837.32</v>
      </c>
      <c r="DG90" s="4">
        <v>291271</v>
      </c>
      <c r="DH90" s="4">
        <v>-781639.42</v>
      </c>
      <c r="DI90" s="4">
        <v>0</v>
      </c>
      <c r="DJ90" s="4">
        <v>-490368.42</v>
      </c>
      <c r="DK90" s="4">
        <v>-3076640.93</v>
      </c>
      <c r="DL90" s="4">
        <v>4857983.58</v>
      </c>
      <c r="DM90" s="4">
        <v>0</v>
      </c>
      <c r="DN90" s="4">
        <v>0</v>
      </c>
      <c r="DO90" s="4">
        <v>0</v>
      </c>
      <c r="DP90" s="4">
        <v>0</v>
      </c>
      <c r="DQ90" s="4">
        <v>0</v>
      </c>
      <c r="DR90" s="4">
        <v>4857983.58</v>
      </c>
      <c r="DS90" s="4">
        <v>0</v>
      </c>
      <c r="DT90" s="4">
        <v>27406.22</v>
      </c>
      <c r="DU90" s="4">
        <v>0</v>
      </c>
      <c r="DV90" s="4">
        <v>0</v>
      </c>
      <c r="DW90" s="4">
        <v>27406.22</v>
      </c>
      <c r="DX90" s="4">
        <v>2210441.94</v>
      </c>
      <c r="DY90" s="4">
        <v>16352323.05</v>
      </c>
      <c r="DZ90" s="4">
        <v>17992886.26</v>
      </c>
      <c r="EA90" s="4">
        <v>186659.97</v>
      </c>
      <c r="EB90" s="4">
        <v>36742311.22</v>
      </c>
      <c r="EC90" s="4">
        <v>29847619.47</v>
      </c>
      <c r="ED90" s="4">
        <v>3486321.96</v>
      </c>
      <c r="EE90" s="4">
        <v>2043223.12</v>
      </c>
      <c r="EF90" s="4">
        <v>35377164.55</v>
      </c>
      <c r="EG90" s="4">
        <v>-5650794.19</v>
      </c>
      <c r="EH90" s="4">
        <v>0</v>
      </c>
      <c r="EI90" s="4">
        <v>6301541.22</v>
      </c>
      <c r="EJ90" s="4">
        <v>-200000</v>
      </c>
      <c r="EK90" s="4">
        <v>0</v>
      </c>
      <c r="EL90" s="4">
        <v>0</v>
      </c>
      <c r="EM90" s="4">
        <v>0</v>
      </c>
      <c r="EN90" s="4">
        <v>-3564000</v>
      </c>
      <c r="EO90" s="4">
        <v>0</v>
      </c>
      <c r="EP90" s="4">
        <v>0</v>
      </c>
      <c r="EQ90" s="4">
        <v>0</v>
      </c>
      <c r="ER90" s="4">
        <v>-998701.51</v>
      </c>
      <c r="ES90" s="4">
        <v>-563835.75</v>
      </c>
      <c r="ET90" s="4">
        <v>0</v>
      </c>
      <c r="EU90" s="4">
        <v>-4111954.48</v>
      </c>
      <c r="EV90" s="4">
        <v>-2746807.81</v>
      </c>
      <c r="EW90" s="4">
        <v>7322081.6</v>
      </c>
      <c r="EX90" s="4">
        <v>-821436.72</v>
      </c>
      <c r="EY90" s="4">
        <v>0</v>
      </c>
      <c r="EZ90" s="4">
        <v>6500644.88</v>
      </c>
      <c r="FA90" s="4">
        <v>2988628.33</v>
      </c>
      <c r="FB90" s="4">
        <v>11358628.46</v>
      </c>
      <c r="FC90" s="4">
        <v>0</v>
      </c>
      <c r="FD90" s="4">
        <v>0</v>
      </c>
      <c r="FE90" s="4">
        <v>0</v>
      </c>
      <c r="FF90" s="4">
        <v>0</v>
      </c>
      <c r="FG90" s="4">
        <v>0</v>
      </c>
      <c r="FH90" s="4">
        <v>11358628.46</v>
      </c>
      <c r="FI90" s="4">
        <v>0</v>
      </c>
      <c r="FJ90" s="4">
        <v>3016034.55</v>
      </c>
      <c r="FK90" s="4">
        <v>0</v>
      </c>
      <c r="FL90" s="4">
        <v>0</v>
      </c>
      <c r="FM90" s="4">
        <v>3016034.55</v>
      </c>
      <c r="FN90" s="11">
        <f t="shared" si="2"/>
        <v>-0.11172315060478658</v>
      </c>
      <c r="FO90" s="11">
        <f t="shared" si="3"/>
        <v>0.2270568625922167</v>
      </c>
    </row>
    <row r="91" spans="1:171" ht="12.75">
      <c r="A91" s="3" t="s">
        <v>150</v>
      </c>
      <c r="B91" s="4">
        <v>412748.81</v>
      </c>
      <c r="C91" s="4">
        <v>2973775.09</v>
      </c>
      <c r="D91" s="4">
        <v>4829171.97</v>
      </c>
      <c r="E91" s="4">
        <v>19484.67</v>
      </c>
      <c r="F91" s="4">
        <v>8235180.54</v>
      </c>
      <c r="G91" s="4">
        <v>7029477.89</v>
      </c>
      <c r="H91" s="4">
        <v>697767.71</v>
      </c>
      <c r="I91" s="4">
        <v>2424002.66</v>
      </c>
      <c r="J91" s="4">
        <v>10151248.26</v>
      </c>
      <c r="K91" s="4">
        <v>-75263.14</v>
      </c>
      <c r="L91" s="4">
        <v>56967</v>
      </c>
      <c r="M91" s="4">
        <v>142990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-16065.08</v>
      </c>
      <c r="W91" s="4">
        <v>-16644.97</v>
      </c>
      <c r="X91" s="4">
        <v>0</v>
      </c>
      <c r="Y91" s="4">
        <v>108628.78</v>
      </c>
      <c r="Z91" s="4">
        <v>-1807438.94</v>
      </c>
      <c r="AA91" s="4">
        <v>0</v>
      </c>
      <c r="AB91" s="4">
        <v>-175256.21</v>
      </c>
      <c r="AC91" s="4">
        <v>0</v>
      </c>
      <c r="AD91" s="4">
        <v>-175256.21</v>
      </c>
      <c r="AE91" s="4">
        <v>73312.54</v>
      </c>
      <c r="AF91" s="4">
        <v>0</v>
      </c>
      <c r="AG91" s="4">
        <v>0</v>
      </c>
      <c r="AH91" s="4">
        <v>0</v>
      </c>
      <c r="AI91" s="4">
        <v>108</v>
      </c>
      <c r="AJ91" s="4">
        <v>0</v>
      </c>
      <c r="AK91" s="4">
        <v>2339442</v>
      </c>
      <c r="AL91" s="4">
        <v>2339550</v>
      </c>
      <c r="AM91" s="4">
        <v>0</v>
      </c>
      <c r="AN91" s="4">
        <v>971944.86</v>
      </c>
      <c r="AO91" s="4">
        <v>0</v>
      </c>
      <c r="AP91" s="4">
        <v>0</v>
      </c>
      <c r="AQ91" s="4">
        <v>971944.86</v>
      </c>
      <c r="AR91" s="4">
        <v>310547.61</v>
      </c>
      <c r="AS91" s="4">
        <v>3051575.55</v>
      </c>
      <c r="AT91" s="4">
        <v>4560755.28</v>
      </c>
      <c r="AU91" s="4">
        <v>38430.94</v>
      </c>
      <c r="AV91" s="4">
        <v>7961309.38</v>
      </c>
      <c r="AW91" s="4">
        <v>7278489.54</v>
      </c>
      <c r="AX91" s="4">
        <v>1114419.55</v>
      </c>
      <c r="AY91" s="4">
        <v>516495.38</v>
      </c>
      <c r="AZ91" s="4">
        <v>8909404.47</v>
      </c>
      <c r="BA91" s="4">
        <v>-943771.68</v>
      </c>
      <c r="BB91" s="4">
        <v>0</v>
      </c>
      <c r="BC91" s="4">
        <v>595875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4189.2</v>
      </c>
      <c r="BM91" s="4">
        <v>-33.8</v>
      </c>
      <c r="BN91" s="4">
        <v>0</v>
      </c>
      <c r="BO91" s="4">
        <v>-343707.48</v>
      </c>
      <c r="BP91" s="4">
        <v>-1291802.57</v>
      </c>
      <c r="BQ91" s="4">
        <v>0</v>
      </c>
      <c r="BR91" s="4">
        <v>0</v>
      </c>
      <c r="BS91" s="4">
        <v>0</v>
      </c>
      <c r="BT91" s="4">
        <v>0</v>
      </c>
      <c r="BU91" s="4">
        <v>-454929.15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2339442</v>
      </c>
      <c r="CB91" s="4">
        <v>2339442</v>
      </c>
      <c r="CC91" s="4">
        <v>0</v>
      </c>
      <c r="CD91" s="4">
        <v>517015.71</v>
      </c>
      <c r="CE91" s="4">
        <v>0</v>
      </c>
      <c r="CF91" s="4">
        <v>0</v>
      </c>
      <c r="CG91" s="4">
        <v>517015.71</v>
      </c>
      <c r="CH91" s="4">
        <v>632890.39</v>
      </c>
      <c r="CI91" s="4">
        <v>4294382.6</v>
      </c>
      <c r="CJ91" s="4">
        <v>4939769.45</v>
      </c>
      <c r="CK91" s="4">
        <v>21441.68</v>
      </c>
      <c r="CL91" s="4">
        <v>9888484.12</v>
      </c>
      <c r="CM91" s="4">
        <v>8424082.25</v>
      </c>
      <c r="CN91" s="4">
        <v>1151871.14</v>
      </c>
      <c r="CO91" s="4">
        <v>705683.76</v>
      </c>
      <c r="CP91" s="4">
        <v>10281637.15</v>
      </c>
      <c r="CQ91" s="4">
        <v>-1261820.35</v>
      </c>
      <c r="CR91" s="4">
        <v>45110</v>
      </c>
      <c r="CS91" s="4">
        <v>1591338</v>
      </c>
      <c r="CT91" s="4">
        <v>-25426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2077.62</v>
      </c>
      <c r="DC91" s="4">
        <v>0</v>
      </c>
      <c r="DD91" s="4">
        <v>0</v>
      </c>
      <c r="DE91" s="4">
        <v>351279.27</v>
      </c>
      <c r="DF91" s="4">
        <v>-41873.76</v>
      </c>
      <c r="DG91" s="4">
        <v>500002.32</v>
      </c>
      <c r="DH91" s="4">
        <v>0</v>
      </c>
      <c r="DI91" s="4">
        <v>0</v>
      </c>
      <c r="DJ91" s="4">
        <v>500002.32</v>
      </c>
      <c r="DK91" s="4">
        <v>2832.48</v>
      </c>
      <c r="DL91" s="4">
        <v>500002.32</v>
      </c>
      <c r="DM91" s="4">
        <v>0</v>
      </c>
      <c r="DN91" s="4">
        <v>0</v>
      </c>
      <c r="DO91" s="4">
        <v>0</v>
      </c>
      <c r="DP91" s="4">
        <v>0</v>
      </c>
      <c r="DQ91" s="4">
        <v>2339442</v>
      </c>
      <c r="DR91" s="4">
        <v>2839444.32</v>
      </c>
      <c r="DS91" s="4">
        <v>0</v>
      </c>
      <c r="DT91" s="4">
        <v>519848.19</v>
      </c>
      <c r="DU91" s="4">
        <v>0</v>
      </c>
      <c r="DV91" s="4">
        <v>0</v>
      </c>
      <c r="DW91" s="4">
        <v>519848.19</v>
      </c>
      <c r="DX91" s="4">
        <v>632613.36</v>
      </c>
      <c r="DY91" s="4">
        <v>5008523.54</v>
      </c>
      <c r="DZ91" s="4">
        <v>6702276</v>
      </c>
      <c r="EA91" s="4">
        <v>67606.58</v>
      </c>
      <c r="EB91" s="4">
        <v>12411019.48</v>
      </c>
      <c r="EC91" s="4">
        <v>9500667.73</v>
      </c>
      <c r="ED91" s="4">
        <v>999976.65</v>
      </c>
      <c r="EE91" s="4">
        <v>831802.78</v>
      </c>
      <c r="EF91" s="4">
        <v>11332447.16</v>
      </c>
      <c r="EG91" s="4">
        <v>-1534401.19</v>
      </c>
      <c r="EH91" s="4">
        <v>0</v>
      </c>
      <c r="EI91" s="4">
        <v>763000</v>
      </c>
      <c r="EJ91" s="4">
        <v>0</v>
      </c>
      <c r="EK91" s="4">
        <v>0</v>
      </c>
      <c r="EL91" s="4">
        <v>0</v>
      </c>
      <c r="EM91" s="4">
        <v>0</v>
      </c>
      <c r="EN91" s="4">
        <v>0</v>
      </c>
      <c r="EO91" s="4">
        <v>0</v>
      </c>
      <c r="EP91" s="4">
        <v>0</v>
      </c>
      <c r="EQ91" s="4">
        <v>0</v>
      </c>
      <c r="ER91" s="4">
        <v>-29232.21</v>
      </c>
      <c r="ES91" s="4">
        <v>-31410.53</v>
      </c>
      <c r="ET91" s="4">
        <v>0</v>
      </c>
      <c r="EU91" s="4">
        <v>-800633.4</v>
      </c>
      <c r="EV91" s="4">
        <v>277938.92</v>
      </c>
      <c r="EW91" s="4">
        <v>250000</v>
      </c>
      <c r="EX91" s="4">
        <v>-169371.39</v>
      </c>
      <c r="EY91" s="4">
        <v>0</v>
      </c>
      <c r="EZ91" s="4">
        <v>80628.61</v>
      </c>
      <c r="FA91" s="4">
        <v>238093.72</v>
      </c>
      <c r="FB91" s="4">
        <v>580630.93</v>
      </c>
      <c r="FC91" s="4">
        <v>0</v>
      </c>
      <c r="FD91" s="4">
        <v>0</v>
      </c>
      <c r="FE91" s="4">
        <v>0</v>
      </c>
      <c r="FF91" s="4">
        <v>0</v>
      </c>
      <c r="FG91" s="4">
        <v>2339442</v>
      </c>
      <c r="FH91" s="4">
        <v>2920072.93</v>
      </c>
      <c r="FI91" s="4">
        <v>0</v>
      </c>
      <c r="FJ91" s="4">
        <v>757941.91</v>
      </c>
      <c r="FK91" s="4">
        <v>0</v>
      </c>
      <c r="FL91" s="4">
        <v>0</v>
      </c>
      <c r="FM91" s="4">
        <v>757941.91</v>
      </c>
      <c r="FN91" s="11">
        <f t="shared" si="2"/>
        <v>-0.23069630618289866</v>
      </c>
      <c r="FO91" s="11">
        <f t="shared" si="3"/>
        <v>0.17421058950751078</v>
      </c>
    </row>
    <row r="92" spans="1:171" ht="12.75">
      <c r="A92" s="3" t="s">
        <v>151</v>
      </c>
      <c r="B92" s="4">
        <v>4903552.77</v>
      </c>
      <c r="C92" s="4">
        <v>14852435.57</v>
      </c>
      <c r="D92" s="4">
        <v>8546103.74</v>
      </c>
      <c r="E92" s="4">
        <v>131407.81</v>
      </c>
      <c r="F92" s="4">
        <v>28433499.89</v>
      </c>
      <c r="G92" s="4">
        <v>25157667.81</v>
      </c>
      <c r="H92" s="4">
        <v>1428900.47</v>
      </c>
      <c r="I92" s="4">
        <v>2503136.19</v>
      </c>
      <c r="J92" s="4">
        <v>29089704.47</v>
      </c>
      <c r="K92" s="4">
        <v>-8343457.55</v>
      </c>
      <c r="L92" s="4">
        <v>288577.31</v>
      </c>
      <c r="M92" s="4">
        <v>1446189.75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-564430.41</v>
      </c>
      <c r="W92" s="4">
        <v>-589999.81</v>
      </c>
      <c r="X92" s="4">
        <v>0</v>
      </c>
      <c r="Y92" s="4">
        <v>-7173120.9</v>
      </c>
      <c r="Z92" s="4">
        <v>-7829325.48</v>
      </c>
      <c r="AA92" s="4">
        <v>6000000</v>
      </c>
      <c r="AB92" s="4">
        <v>-641504.88</v>
      </c>
      <c r="AC92" s="4">
        <v>0</v>
      </c>
      <c r="AD92" s="4">
        <v>5358495.12</v>
      </c>
      <c r="AE92" s="4">
        <v>275710.23</v>
      </c>
      <c r="AF92" s="4">
        <v>11992910.61</v>
      </c>
      <c r="AG92" s="4">
        <v>0</v>
      </c>
      <c r="AH92" s="4">
        <v>1940996.62</v>
      </c>
      <c r="AI92" s="4">
        <v>0</v>
      </c>
      <c r="AJ92" s="4">
        <v>0</v>
      </c>
      <c r="AK92" s="4">
        <v>0</v>
      </c>
      <c r="AL92" s="4">
        <v>13933907.23</v>
      </c>
      <c r="AM92" s="4">
        <v>0</v>
      </c>
      <c r="AN92" s="4">
        <v>1627775.93</v>
      </c>
      <c r="AO92" s="4">
        <v>0</v>
      </c>
      <c r="AP92" s="4">
        <v>0</v>
      </c>
      <c r="AQ92" s="4">
        <v>1627775.93</v>
      </c>
      <c r="AR92" s="4">
        <v>5613120.14</v>
      </c>
      <c r="AS92" s="4">
        <v>17091990.05</v>
      </c>
      <c r="AT92" s="4">
        <v>10076710.25</v>
      </c>
      <c r="AU92" s="4">
        <v>178897.77</v>
      </c>
      <c r="AV92" s="4">
        <v>32960718.21</v>
      </c>
      <c r="AW92" s="4">
        <v>27794397.38</v>
      </c>
      <c r="AX92" s="4">
        <v>1557314.7</v>
      </c>
      <c r="AY92" s="4">
        <v>2320142.26</v>
      </c>
      <c r="AZ92" s="4">
        <v>31671854.34</v>
      </c>
      <c r="BA92" s="4">
        <v>-5736494.59</v>
      </c>
      <c r="BB92" s="4">
        <v>2371124</v>
      </c>
      <c r="BC92" s="4">
        <v>156000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-710610.45</v>
      </c>
      <c r="BM92" s="4">
        <v>-738851.81</v>
      </c>
      <c r="BN92" s="4">
        <v>0</v>
      </c>
      <c r="BO92" s="4">
        <v>-3919981.04</v>
      </c>
      <c r="BP92" s="4">
        <v>-2631117.17</v>
      </c>
      <c r="BQ92" s="4">
        <v>4600000</v>
      </c>
      <c r="BR92" s="4">
        <v>-773221.08</v>
      </c>
      <c r="BS92" s="4">
        <v>0</v>
      </c>
      <c r="BT92" s="4">
        <v>3826778.92</v>
      </c>
      <c r="BU92" s="4">
        <v>-72980.23</v>
      </c>
      <c r="BV92" s="4">
        <v>15819689.55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15819689.55</v>
      </c>
      <c r="CC92" s="4">
        <v>0</v>
      </c>
      <c r="CD92" s="4">
        <v>1554795.7</v>
      </c>
      <c r="CE92" s="4">
        <v>0</v>
      </c>
      <c r="CF92" s="4">
        <v>0</v>
      </c>
      <c r="CG92" s="4">
        <v>1554795.7</v>
      </c>
      <c r="CH92" s="4">
        <v>5222837.25</v>
      </c>
      <c r="CI92" s="4">
        <v>21039607.51</v>
      </c>
      <c r="CJ92" s="4">
        <v>11296056.18</v>
      </c>
      <c r="CK92" s="4">
        <v>226649.85</v>
      </c>
      <c r="CL92" s="4">
        <v>37785150.79</v>
      </c>
      <c r="CM92" s="4">
        <v>28929801.03</v>
      </c>
      <c r="CN92" s="4">
        <v>2620580.58</v>
      </c>
      <c r="CO92" s="4">
        <v>2426314.71</v>
      </c>
      <c r="CP92" s="4">
        <v>33976696.32</v>
      </c>
      <c r="CQ92" s="4">
        <v>-6161713.05</v>
      </c>
      <c r="CR92" s="4">
        <v>2779660</v>
      </c>
      <c r="CS92" s="4">
        <v>5157664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-911081.14</v>
      </c>
      <c r="DC92" s="4">
        <v>-1008606.56</v>
      </c>
      <c r="DD92" s="4">
        <v>0</v>
      </c>
      <c r="DE92" s="4">
        <v>864529.81</v>
      </c>
      <c r="DF92" s="4">
        <v>4672984.28</v>
      </c>
      <c r="DG92" s="4">
        <v>4467139</v>
      </c>
      <c r="DH92" s="4">
        <v>-4795827.42</v>
      </c>
      <c r="DI92" s="4">
        <v>0</v>
      </c>
      <c r="DJ92" s="4">
        <v>-328688.42</v>
      </c>
      <c r="DK92" s="4">
        <v>5367831.2</v>
      </c>
      <c r="DL92" s="4">
        <v>15828579.05</v>
      </c>
      <c r="DM92" s="4">
        <v>0</v>
      </c>
      <c r="DN92" s="4">
        <v>0</v>
      </c>
      <c r="DO92" s="4">
        <v>0</v>
      </c>
      <c r="DP92" s="4">
        <v>0</v>
      </c>
      <c r="DQ92" s="4">
        <v>0</v>
      </c>
      <c r="DR92" s="4">
        <v>15828579.05</v>
      </c>
      <c r="DS92" s="4">
        <v>0</v>
      </c>
      <c r="DT92" s="4">
        <v>6922626.9</v>
      </c>
      <c r="DU92" s="4">
        <v>0</v>
      </c>
      <c r="DV92" s="4">
        <v>0</v>
      </c>
      <c r="DW92" s="4">
        <v>6922626.9</v>
      </c>
      <c r="DX92" s="4">
        <v>5876195.58</v>
      </c>
      <c r="DY92" s="4">
        <v>25170060.39</v>
      </c>
      <c r="DZ92" s="4">
        <v>12314751.86</v>
      </c>
      <c r="EA92" s="4">
        <v>226601.68</v>
      </c>
      <c r="EB92" s="4">
        <v>43587609.51</v>
      </c>
      <c r="EC92" s="4">
        <v>37118141.68</v>
      </c>
      <c r="ED92" s="4">
        <v>3083553.71</v>
      </c>
      <c r="EE92" s="4">
        <v>5012575.12</v>
      </c>
      <c r="EF92" s="4">
        <v>45214270.51</v>
      </c>
      <c r="EG92" s="4">
        <v>-7769162.9</v>
      </c>
      <c r="EH92" s="4">
        <v>1026291.8</v>
      </c>
      <c r="EI92" s="4">
        <v>6176924</v>
      </c>
      <c r="EJ92" s="4">
        <v>0</v>
      </c>
      <c r="EK92" s="4">
        <v>0</v>
      </c>
      <c r="EL92" s="4">
        <v>0</v>
      </c>
      <c r="EM92" s="4">
        <v>0</v>
      </c>
      <c r="EN92" s="4">
        <v>0</v>
      </c>
      <c r="EO92" s="4">
        <v>0</v>
      </c>
      <c r="EP92" s="4">
        <v>0</v>
      </c>
      <c r="EQ92" s="4">
        <v>0</v>
      </c>
      <c r="ER92" s="4">
        <v>-513978.62</v>
      </c>
      <c r="ES92" s="4">
        <v>-643836.49</v>
      </c>
      <c r="ET92" s="4">
        <v>0</v>
      </c>
      <c r="EU92" s="4">
        <v>-1079925.72</v>
      </c>
      <c r="EV92" s="4">
        <v>-2706586.72</v>
      </c>
      <c r="EW92" s="4">
        <v>3370.34</v>
      </c>
      <c r="EX92" s="4">
        <v>-1998811.8</v>
      </c>
      <c r="EY92" s="4">
        <v>0</v>
      </c>
      <c r="EZ92" s="4">
        <v>-1995441.46</v>
      </c>
      <c r="FA92" s="4">
        <v>-3920406.51</v>
      </c>
      <c r="FB92" s="4">
        <v>13833137.59</v>
      </c>
      <c r="FC92" s="4">
        <v>0</v>
      </c>
      <c r="FD92" s="4">
        <v>0</v>
      </c>
      <c r="FE92" s="4">
        <v>0</v>
      </c>
      <c r="FF92" s="4">
        <v>0</v>
      </c>
      <c r="FG92" s="4">
        <v>0</v>
      </c>
      <c r="FH92" s="4">
        <v>13833137.59</v>
      </c>
      <c r="FI92" s="4">
        <v>0</v>
      </c>
      <c r="FJ92" s="4">
        <v>3002220.39</v>
      </c>
      <c r="FK92" s="4">
        <v>0</v>
      </c>
      <c r="FL92" s="4">
        <v>0</v>
      </c>
      <c r="FM92" s="4">
        <v>3002220.39</v>
      </c>
      <c r="FN92" s="11">
        <f t="shared" si="2"/>
        <v>-0.19487292800609474</v>
      </c>
      <c r="FO92" s="11">
        <f t="shared" si="3"/>
        <v>0.2484861482829229</v>
      </c>
    </row>
    <row r="93" spans="1:171" ht="12.75">
      <c r="A93" s="3" t="s">
        <v>152</v>
      </c>
      <c r="B93" s="4">
        <v>1580070.11</v>
      </c>
      <c r="C93" s="4">
        <v>9446316.24</v>
      </c>
      <c r="D93" s="4">
        <v>7947716.57</v>
      </c>
      <c r="E93" s="4">
        <v>453840.76</v>
      </c>
      <c r="F93" s="4">
        <v>19427943.68</v>
      </c>
      <c r="G93" s="4">
        <v>18103718.05</v>
      </c>
      <c r="H93" s="4">
        <v>1363214.47</v>
      </c>
      <c r="I93" s="4">
        <v>958724.76</v>
      </c>
      <c r="J93" s="4">
        <v>20425657.28</v>
      </c>
      <c r="K93" s="4">
        <v>-231156.91</v>
      </c>
      <c r="L93" s="4">
        <v>205491</v>
      </c>
      <c r="M93" s="4">
        <v>459276.6</v>
      </c>
      <c r="N93" s="4">
        <v>0</v>
      </c>
      <c r="O93" s="4">
        <v>0</v>
      </c>
      <c r="P93" s="4">
        <v>0</v>
      </c>
      <c r="Q93" s="4">
        <v>0</v>
      </c>
      <c r="R93" s="4">
        <v>-19925</v>
      </c>
      <c r="S93" s="4">
        <v>0</v>
      </c>
      <c r="T93" s="4">
        <v>0</v>
      </c>
      <c r="U93" s="4">
        <v>60000</v>
      </c>
      <c r="V93" s="4">
        <v>34830.62</v>
      </c>
      <c r="W93" s="4">
        <v>0</v>
      </c>
      <c r="X93" s="4">
        <v>0</v>
      </c>
      <c r="Y93" s="4">
        <v>508516.31</v>
      </c>
      <c r="Z93" s="4">
        <v>-489197.29</v>
      </c>
      <c r="AA93" s="4">
        <v>0</v>
      </c>
      <c r="AB93" s="4">
        <v>-145152.46</v>
      </c>
      <c r="AC93" s="4">
        <v>0</v>
      </c>
      <c r="AD93" s="4">
        <v>-145152.46</v>
      </c>
      <c r="AE93" s="4">
        <v>-575091.9</v>
      </c>
      <c r="AF93" s="4">
        <v>95422.56</v>
      </c>
      <c r="AG93" s="4">
        <v>0</v>
      </c>
      <c r="AH93" s="4">
        <v>0</v>
      </c>
      <c r="AI93" s="4">
        <v>0</v>
      </c>
      <c r="AJ93" s="4">
        <v>0</v>
      </c>
      <c r="AK93" s="4">
        <v>609046.45</v>
      </c>
      <c r="AL93" s="4">
        <v>704469.01</v>
      </c>
      <c r="AM93" s="4">
        <v>0</v>
      </c>
      <c r="AN93" s="4">
        <v>3286549.87</v>
      </c>
      <c r="AO93" s="4">
        <v>0</v>
      </c>
      <c r="AP93" s="4">
        <v>0</v>
      </c>
      <c r="AQ93" s="4">
        <v>3286549.87</v>
      </c>
      <c r="AR93" s="4">
        <v>1815323.27</v>
      </c>
      <c r="AS93" s="4">
        <v>11257705.36</v>
      </c>
      <c r="AT93" s="4">
        <v>9482388</v>
      </c>
      <c r="AU93" s="4">
        <v>579594.78</v>
      </c>
      <c r="AV93" s="4">
        <v>23135011.41</v>
      </c>
      <c r="AW93" s="4">
        <v>20252019.4</v>
      </c>
      <c r="AX93" s="4">
        <v>2037774.04</v>
      </c>
      <c r="AY93" s="4">
        <v>1092836.63</v>
      </c>
      <c r="AZ93" s="4">
        <v>23382630.07</v>
      </c>
      <c r="BA93" s="4">
        <v>-273870.34</v>
      </c>
      <c r="BB93" s="4">
        <v>134625</v>
      </c>
      <c r="BC93" s="4">
        <v>405521.22</v>
      </c>
      <c r="BD93" s="4">
        <v>0</v>
      </c>
      <c r="BE93" s="4">
        <v>0</v>
      </c>
      <c r="BF93" s="4">
        <v>0</v>
      </c>
      <c r="BG93" s="4">
        <v>0</v>
      </c>
      <c r="BH93" s="4">
        <v>-417000</v>
      </c>
      <c r="BI93" s="4">
        <v>8045000</v>
      </c>
      <c r="BJ93" s="4">
        <v>0</v>
      </c>
      <c r="BK93" s="4">
        <v>0</v>
      </c>
      <c r="BL93" s="4">
        <v>5114759.09</v>
      </c>
      <c r="BM93" s="4">
        <v>-5235.97</v>
      </c>
      <c r="BN93" s="4">
        <v>0</v>
      </c>
      <c r="BO93" s="4">
        <v>13009034.97</v>
      </c>
      <c r="BP93" s="4">
        <v>12761416.31</v>
      </c>
      <c r="BQ93" s="4">
        <v>0</v>
      </c>
      <c r="BR93" s="4">
        <v>-40619.43</v>
      </c>
      <c r="BS93" s="4">
        <v>0</v>
      </c>
      <c r="BT93" s="4">
        <v>-40619.43</v>
      </c>
      <c r="BU93" s="4">
        <v>7508251.35</v>
      </c>
      <c r="BV93" s="4">
        <v>54803.13</v>
      </c>
      <c r="BW93" s="4">
        <v>0</v>
      </c>
      <c r="BX93" s="4">
        <v>0</v>
      </c>
      <c r="BY93" s="4">
        <v>0</v>
      </c>
      <c r="BZ93" s="4">
        <v>0</v>
      </c>
      <c r="CA93" s="4">
        <v>609046.45</v>
      </c>
      <c r="CB93" s="4">
        <v>663849.58</v>
      </c>
      <c r="CC93" s="4">
        <v>0</v>
      </c>
      <c r="CD93" s="4">
        <v>10794801.22</v>
      </c>
      <c r="CE93" s="4">
        <v>0</v>
      </c>
      <c r="CF93" s="4">
        <v>0</v>
      </c>
      <c r="CG93" s="4">
        <v>10794801.22</v>
      </c>
      <c r="CH93" s="4">
        <v>2352280.97</v>
      </c>
      <c r="CI93" s="4">
        <v>14665933.17</v>
      </c>
      <c r="CJ93" s="4">
        <v>10483512</v>
      </c>
      <c r="CK93" s="4">
        <v>1003181.97</v>
      </c>
      <c r="CL93" s="4">
        <v>28504908.11</v>
      </c>
      <c r="CM93" s="4">
        <v>21502041.8</v>
      </c>
      <c r="CN93" s="4">
        <v>2107131.19</v>
      </c>
      <c r="CO93" s="4">
        <v>1987648.02</v>
      </c>
      <c r="CP93" s="4">
        <v>25596821.01</v>
      </c>
      <c r="CQ93" s="4">
        <v>-5331654.71</v>
      </c>
      <c r="CR93" s="4">
        <v>3000</v>
      </c>
      <c r="CS93" s="4">
        <v>1937840</v>
      </c>
      <c r="CT93" s="4">
        <v>-10000</v>
      </c>
      <c r="CU93" s="4">
        <v>0</v>
      </c>
      <c r="CV93" s="4">
        <v>0</v>
      </c>
      <c r="CW93" s="4">
        <v>0</v>
      </c>
      <c r="CX93" s="4">
        <v>-864000</v>
      </c>
      <c r="CY93" s="4">
        <v>0</v>
      </c>
      <c r="CZ93" s="4">
        <v>0</v>
      </c>
      <c r="DA93" s="4">
        <v>0</v>
      </c>
      <c r="DB93" s="4">
        <v>55431.3</v>
      </c>
      <c r="DC93" s="4">
        <v>-2387.86</v>
      </c>
      <c r="DD93" s="4">
        <v>0</v>
      </c>
      <c r="DE93" s="4">
        <v>-4209383.41</v>
      </c>
      <c r="DF93" s="4">
        <v>-1301296.31</v>
      </c>
      <c r="DG93" s="4">
        <v>0</v>
      </c>
      <c r="DH93" s="4">
        <v>-43467.55</v>
      </c>
      <c r="DI93" s="4">
        <v>0</v>
      </c>
      <c r="DJ93" s="4">
        <v>-43467.55</v>
      </c>
      <c r="DK93" s="4">
        <v>-1894213.41</v>
      </c>
      <c r="DL93" s="4">
        <v>11335.58</v>
      </c>
      <c r="DM93" s="4">
        <v>0</v>
      </c>
      <c r="DN93" s="4">
        <v>0</v>
      </c>
      <c r="DO93" s="4">
        <v>0</v>
      </c>
      <c r="DP93" s="4">
        <v>0</v>
      </c>
      <c r="DQ93" s="4">
        <v>609046.45</v>
      </c>
      <c r="DR93" s="4">
        <v>620382.03</v>
      </c>
      <c r="DS93" s="4">
        <v>0</v>
      </c>
      <c r="DT93" s="4">
        <v>8900587.81</v>
      </c>
      <c r="DU93" s="4">
        <v>0</v>
      </c>
      <c r="DV93" s="4">
        <v>0</v>
      </c>
      <c r="DW93" s="4">
        <v>8900587.81</v>
      </c>
      <c r="DX93" s="5">
        <v>2515032.09</v>
      </c>
      <c r="DY93" s="5">
        <v>19641142.35</v>
      </c>
      <c r="DZ93" s="5">
        <v>10401301.56</v>
      </c>
      <c r="EA93" s="5">
        <v>637350.23</v>
      </c>
      <c r="EB93" s="5">
        <v>33194826.23</v>
      </c>
      <c r="EC93" s="5">
        <v>25894594.84</v>
      </c>
      <c r="ED93" s="5">
        <v>2354022.37</v>
      </c>
      <c r="EE93" s="5">
        <v>2248976.25</v>
      </c>
      <c r="EF93" s="5">
        <v>30497593.46</v>
      </c>
      <c r="EG93" s="5">
        <v>-4565009.17</v>
      </c>
      <c r="EH93" s="5">
        <v>15000</v>
      </c>
      <c r="EI93" s="5">
        <v>1695581.9</v>
      </c>
      <c r="EJ93" s="5">
        <v>0</v>
      </c>
      <c r="EK93" s="5">
        <v>0</v>
      </c>
      <c r="EL93" s="5">
        <v>0</v>
      </c>
      <c r="EM93" s="5">
        <v>0</v>
      </c>
      <c r="EN93" s="5">
        <v>0</v>
      </c>
      <c r="EO93" s="5">
        <v>0</v>
      </c>
      <c r="EP93" s="5">
        <v>0</v>
      </c>
      <c r="EQ93" s="5">
        <v>0</v>
      </c>
      <c r="ER93" s="5">
        <v>136513.64</v>
      </c>
      <c r="ES93" s="5">
        <v>-749.97</v>
      </c>
      <c r="ET93" s="5">
        <v>0</v>
      </c>
      <c r="EU93" s="5">
        <v>-2717913.63</v>
      </c>
      <c r="EV93" s="5">
        <v>-20680.86</v>
      </c>
      <c r="EW93" s="5">
        <v>0</v>
      </c>
      <c r="EX93" s="5">
        <v>-11335.58</v>
      </c>
      <c r="EY93" s="5">
        <v>0</v>
      </c>
      <c r="EZ93" s="5">
        <v>-11335.58</v>
      </c>
      <c r="FA93" s="5">
        <v>-348566.28</v>
      </c>
      <c r="FB93" s="5">
        <v>0</v>
      </c>
      <c r="FC93" s="5">
        <v>0</v>
      </c>
      <c r="FD93" s="5">
        <v>0</v>
      </c>
      <c r="FE93" s="5">
        <v>0</v>
      </c>
      <c r="FF93" s="5">
        <v>0</v>
      </c>
      <c r="FG93" s="5">
        <v>609046.45</v>
      </c>
      <c r="FH93" s="5">
        <v>609046.45</v>
      </c>
      <c r="FI93" s="5">
        <v>0</v>
      </c>
      <c r="FJ93" s="5">
        <v>8552021.53</v>
      </c>
      <c r="FK93" s="5">
        <v>0</v>
      </c>
      <c r="FL93" s="5">
        <v>0</v>
      </c>
      <c r="FM93" s="5">
        <v>8552021.53</v>
      </c>
      <c r="FN93" s="11">
        <f t="shared" si="2"/>
        <v>0.3298779687571813</v>
      </c>
      <c r="FO93" s="11">
        <f t="shared" si="3"/>
        <v>0</v>
      </c>
    </row>
    <row r="94" spans="1:171" ht="12.75">
      <c r="A94" s="3" t="s">
        <v>153</v>
      </c>
      <c r="B94" s="4">
        <v>1826936.94</v>
      </c>
      <c r="C94" s="4">
        <v>4338746.02</v>
      </c>
      <c r="D94" s="4">
        <v>6010520.68</v>
      </c>
      <c r="E94" s="4">
        <v>123643.43</v>
      </c>
      <c r="F94" s="4">
        <v>12299847.07</v>
      </c>
      <c r="G94" s="4">
        <v>10446031.51</v>
      </c>
      <c r="H94" s="4">
        <v>720064.74</v>
      </c>
      <c r="I94" s="4">
        <v>482140.56</v>
      </c>
      <c r="J94" s="4">
        <v>11648236.81</v>
      </c>
      <c r="K94" s="4">
        <v>-544981.27</v>
      </c>
      <c r="L94" s="4">
        <v>112000</v>
      </c>
      <c r="M94" s="4">
        <v>264324</v>
      </c>
      <c r="N94" s="4">
        <v>0</v>
      </c>
      <c r="O94" s="4">
        <v>0</v>
      </c>
      <c r="P94" s="4">
        <v>-12711.86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-36007.74</v>
      </c>
      <c r="W94" s="4">
        <v>-37710.28</v>
      </c>
      <c r="X94" s="4">
        <v>0</v>
      </c>
      <c r="Y94" s="4">
        <v>-217376.87</v>
      </c>
      <c r="Z94" s="4">
        <v>434233.39</v>
      </c>
      <c r="AA94" s="4">
        <v>0</v>
      </c>
      <c r="AB94" s="4">
        <v>-328000</v>
      </c>
      <c r="AC94" s="4">
        <v>0</v>
      </c>
      <c r="AD94" s="4">
        <v>-328000</v>
      </c>
      <c r="AE94" s="4">
        <v>-316191.49</v>
      </c>
      <c r="AF94" s="4">
        <v>352000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352000</v>
      </c>
      <c r="AM94" s="4">
        <v>0</v>
      </c>
      <c r="AN94" s="4">
        <v>590405.87</v>
      </c>
      <c r="AO94" s="4">
        <v>0</v>
      </c>
      <c r="AP94" s="4">
        <v>0</v>
      </c>
      <c r="AQ94" s="4">
        <v>590405.87</v>
      </c>
      <c r="AR94" s="4">
        <v>1860791.56</v>
      </c>
      <c r="AS94" s="4">
        <v>5284264.66</v>
      </c>
      <c r="AT94" s="4">
        <v>7390133.6</v>
      </c>
      <c r="AU94" s="4">
        <v>104971.43</v>
      </c>
      <c r="AV94" s="4">
        <v>14640161.25</v>
      </c>
      <c r="AW94" s="4">
        <v>12174157.07</v>
      </c>
      <c r="AX94" s="4">
        <v>782920.25</v>
      </c>
      <c r="AY94" s="4">
        <v>942724.9</v>
      </c>
      <c r="AZ94" s="4">
        <v>13899802.22</v>
      </c>
      <c r="BA94" s="4">
        <v>-2262514.58</v>
      </c>
      <c r="BB94" s="4">
        <v>-81776.59</v>
      </c>
      <c r="BC94" s="4">
        <v>1407409</v>
      </c>
      <c r="BD94" s="4">
        <v>11362.95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-19761.54</v>
      </c>
      <c r="BM94" s="4">
        <v>-8082.39</v>
      </c>
      <c r="BN94" s="4">
        <v>0</v>
      </c>
      <c r="BO94" s="4">
        <v>-945280.76</v>
      </c>
      <c r="BP94" s="4">
        <v>-204921.73</v>
      </c>
      <c r="BQ94" s="4">
        <v>0</v>
      </c>
      <c r="BR94" s="4">
        <v>-352000</v>
      </c>
      <c r="BS94" s="4">
        <v>0</v>
      </c>
      <c r="BT94" s="4">
        <v>-352000</v>
      </c>
      <c r="BU94" s="4">
        <v>-420330.24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170075.63</v>
      </c>
      <c r="CE94" s="4">
        <v>0</v>
      </c>
      <c r="CF94" s="4">
        <v>0</v>
      </c>
      <c r="CG94" s="4">
        <v>170075.63</v>
      </c>
      <c r="CH94" s="4">
        <v>1845832.04</v>
      </c>
      <c r="CI94" s="4">
        <v>6652841.51</v>
      </c>
      <c r="CJ94" s="4">
        <v>7562992.47</v>
      </c>
      <c r="CK94" s="4">
        <v>126558.11</v>
      </c>
      <c r="CL94" s="4">
        <v>16188224.13</v>
      </c>
      <c r="CM94" s="4">
        <v>14623171.93</v>
      </c>
      <c r="CN94" s="4">
        <v>604306.31</v>
      </c>
      <c r="CO94" s="4">
        <v>731123.65</v>
      </c>
      <c r="CP94" s="4">
        <v>15958601.89</v>
      </c>
      <c r="CQ94" s="4">
        <v>-302020.95</v>
      </c>
      <c r="CR94" s="4">
        <v>92500</v>
      </c>
      <c r="CS94" s="4">
        <v>434950</v>
      </c>
      <c r="CT94" s="4">
        <v>-25426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998.13</v>
      </c>
      <c r="DC94" s="4">
        <v>0</v>
      </c>
      <c r="DD94" s="4">
        <v>0</v>
      </c>
      <c r="DE94" s="4">
        <v>201001.18</v>
      </c>
      <c r="DF94" s="4">
        <v>430623.42</v>
      </c>
      <c r="DG94" s="4">
        <v>0</v>
      </c>
      <c r="DH94" s="4">
        <v>0</v>
      </c>
      <c r="DI94" s="4">
        <v>0</v>
      </c>
      <c r="DJ94" s="4">
        <v>0</v>
      </c>
      <c r="DK94" s="4">
        <v>1335806.65</v>
      </c>
      <c r="DL94" s="4">
        <v>0</v>
      </c>
      <c r="DM94" s="4">
        <v>0</v>
      </c>
      <c r="DN94" s="4">
        <v>0</v>
      </c>
      <c r="DO94" s="4">
        <v>0</v>
      </c>
      <c r="DP94" s="4">
        <v>0</v>
      </c>
      <c r="DQ94" s="4">
        <v>0</v>
      </c>
      <c r="DR94" s="4">
        <v>0</v>
      </c>
      <c r="DS94" s="4">
        <v>0</v>
      </c>
      <c r="DT94" s="4">
        <v>1505882.28</v>
      </c>
      <c r="DU94" s="4">
        <v>0</v>
      </c>
      <c r="DV94" s="4">
        <v>0</v>
      </c>
      <c r="DW94" s="4">
        <v>1505882.28</v>
      </c>
      <c r="DX94" s="4">
        <v>1995450.04</v>
      </c>
      <c r="DY94" s="4">
        <v>8695126.76</v>
      </c>
      <c r="DZ94" s="4">
        <v>8406805.49</v>
      </c>
      <c r="EA94" s="4">
        <v>165496.17</v>
      </c>
      <c r="EB94" s="4">
        <v>19262878.46</v>
      </c>
      <c r="EC94" s="4">
        <v>15338400.93</v>
      </c>
      <c r="ED94" s="4">
        <v>530223.99</v>
      </c>
      <c r="EE94" s="4">
        <v>833607.05</v>
      </c>
      <c r="EF94" s="4">
        <v>16702231.97</v>
      </c>
      <c r="EG94" s="4">
        <v>-1728723.65</v>
      </c>
      <c r="EH94" s="4">
        <v>65450</v>
      </c>
      <c r="EI94" s="4">
        <v>578000</v>
      </c>
      <c r="EJ94" s="4">
        <v>0</v>
      </c>
      <c r="EK94" s="4">
        <v>0</v>
      </c>
      <c r="EL94" s="4">
        <v>0</v>
      </c>
      <c r="EM94" s="4">
        <v>0</v>
      </c>
      <c r="EN94" s="4">
        <v>0</v>
      </c>
      <c r="EO94" s="4">
        <v>0</v>
      </c>
      <c r="EP94" s="4">
        <v>0</v>
      </c>
      <c r="EQ94" s="4">
        <v>0</v>
      </c>
      <c r="ER94" s="4">
        <v>-4036.51</v>
      </c>
      <c r="ES94" s="4">
        <v>-9817.75</v>
      </c>
      <c r="ET94" s="4">
        <v>0</v>
      </c>
      <c r="EU94" s="4">
        <v>-1089310.16</v>
      </c>
      <c r="EV94" s="4">
        <v>1471336.33</v>
      </c>
      <c r="EW94" s="4">
        <v>0</v>
      </c>
      <c r="EX94" s="4">
        <v>0</v>
      </c>
      <c r="EY94" s="4">
        <v>0</v>
      </c>
      <c r="EZ94" s="4">
        <v>0</v>
      </c>
      <c r="FA94" s="4">
        <v>2327840.01</v>
      </c>
      <c r="FB94" s="4">
        <v>0</v>
      </c>
      <c r="FC94" s="4">
        <v>0</v>
      </c>
      <c r="FD94" s="4">
        <v>0</v>
      </c>
      <c r="FE94" s="4">
        <v>0</v>
      </c>
      <c r="FF94" s="4">
        <v>0</v>
      </c>
      <c r="FG94" s="4">
        <v>0</v>
      </c>
      <c r="FH94" s="4">
        <v>0</v>
      </c>
      <c r="FI94" s="4">
        <v>0</v>
      </c>
      <c r="FJ94" s="4">
        <v>3833722.29</v>
      </c>
      <c r="FK94" s="4">
        <v>0</v>
      </c>
      <c r="FL94" s="4">
        <v>0</v>
      </c>
      <c r="FM94" s="4">
        <v>3833722.29</v>
      </c>
      <c r="FN94" s="11">
        <f t="shared" si="2"/>
        <v>0.11064137763344431</v>
      </c>
      <c r="FO94" s="11">
        <f t="shared" si="3"/>
        <v>0</v>
      </c>
    </row>
    <row r="95" spans="1:171" ht="12.75">
      <c r="A95" s="3" t="s">
        <v>154</v>
      </c>
      <c r="B95" s="4">
        <v>409371.71</v>
      </c>
      <c r="C95" s="4">
        <v>3370640.61</v>
      </c>
      <c r="D95" s="4">
        <v>3552124.54</v>
      </c>
      <c r="E95" s="4">
        <v>76053.45</v>
      </c>
      <c r="F95" s="4">
        <v>7408190.31</v>
      </c>
      <c r="G95" s="4">
        <v>6263671.7</v>
      </c>
      <c r="H95" s="4">
        <v>534933.46</v>
      </c>
      <c r="I95" s="4">
        <v>286695.84</v>
      </c>
      <c r="J95" s="4">
        <v>7085301</v>
      </c>
      <c r="K95" s="4">
        <v>-260068.03</v>
      </c>
      <c r="L95" s="4">
        <v>0</v>
      </c>
      <c r="M95" s="4">
        <v>210504.3</v>
      </c>
      <c r="N95" s="4">
        <v>0</v>
      </c>
      <c r="O95" s="4">
        <v>0</v>
      </c>
      <c r="P95" s="4">
        <v>0</v>
      </c>
      <c r="Q95" s="4">
        <v>0</v>
      </c>
      <c r="R95" s="4">
        <v>-1000</v>
      </c>
      <c r="S95" s="4">
        <v>0</v>
      </c>
      <c r="T95" s="4">
        <v>0</v>
      </c>
      <c r="U95" s="4">
        <v>0</v>
      </c>
      <c r="V95" s="4">
        <v>-49819.08</v>
      </c>
      <c r="W95" s="4">
        <v>-48773.45</v>
      </c>
      <c r="X95" s="4">
        <v>0</v>
      </c>
      <c r="Y95" s="4">
        <v>-100382.81</v>
      </c>
      <c r="Z95" s="4">
        <v>222506.5</v>
      </c>
      <c r="AA95" s="4">
        <v>0</v>
      </c>
      <c r="AB95" s="4">
        <v>-266000</v>
      </c>
      <c r="AC95" s="4">
        <v>0</v>
      </c>
      <c r="AD95" s="4">
        <v>-266000</v>
      </c>
      <c r="AE95" s="4">
        <v>-139458.43</v>
      </c>
      <c r="AF95" s="4">
        <v>761000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761000</v>
      </c>
      <c r="AM95" s="4">
        <v>0</v>
      </c>
      <c r="AN95" s="4">
        <v>228517.73</v>
      </c>
      <c r="AO95" s="4">
        <v>0</v>
      </c>
      <c r="AP95" s="4">
        <v>0</v>
      </c>
      <c r="AQ95" s="4">
        <v>228517.73</v>
      </c>
      <c r="AR95" s="4">
        <v>471412.55</v>
      </c>
      <c r="AS95" s="4">
        <v>4114244.95</v>
      </c>
      <c r="AT95" s="4">
        <v>3845233.88</v>
      </c>
      <c r="AU95" s="4">
        <v>27698.85</v>
      </c>
      <c r="AV95" s="4">
        <v>8458590.23</v>
      </c>
      <c r="AW95" s="4">
        <v>7014176.77</v>
      </c>
      <c r="AX95" s="4">
        <v>627682.14</v>
      </c>
      <c r="AY95" s="4">
        <v>304871.87</v>
      </c>
      <c r="AZ95" s="4">
        <v>7946730.78</v>
      </c>
      <c r="BA95" s="4">
        <v>-51461.2</v>
      </c>
      <c r="BB95" s="4">
        <v>0</v>
      </c>
      <c r="BC95" s="4">
        <v>545400</v>
      </c>
      <c r="BD95" s="4">
        <v>0</v>
      </c>
      <c r="BE95" s="4">
        <v>0</v>
      </c>
      <c r="BF95" s="4">
        <v>0</v>
      </c>
      <c r="BG95" s="4">
        <v>0</v>
      </c>
      <c r="BH95" s="4">
        <v>-153000</v>
      </c>
      <c r="BI95" s="4">
        <v>0</v>
      </c>
      <c r="BJ95" s="4">
        <v>0</v>
      </c>
      <c r="BK95" s="4">
        <v>0</v>
      </c>
      <c r="BL95" s="4">
        <v>-26964.19</v>
      </c>
      <c r="BM95" s="4">
        <v>-28377.96</v>
      </c>
      <c r="BN95" s="4">
        <v>0</v>
      </c>
      <c r="BO95" s="4">
        <v>313974.61</v>
      </c>
      <c r="BP95" s="4">
        <v>825834.06</v>
      </c>
      <c r="BQ95" s="4">
        <v>0</v>
      </c>
      <c r="BR95" s="4">
        <v>-240000</v>
      </c>
      <c r="BS95" s="4">
        <v>0</v>
      </c>
      <c r="BT95" s="4">
        <v>-240000</v>
      </c>
      <c r="BU95" s="4">
        <v>499502.98</v>
      </c>
      <c r="BV95" s="4">
        <v>521000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521000</v>
      </c>
      <c r="CC95" s="4">
        <v>0</v>
      </c>
      <c r="CD95" s="4">
        <v>728020.71</v>
      </c>
      <c r="CE95" s="4">
        <v>0</v>
      </c>
      <c r="CF95" s="4">
        <v>0</v>
      </c>
      <c r="CG95" s="4">
        <v>728020.71</v>
      </c>
      <c r="CH95" s="4">
        <v>257255.43</v>
      </c>
      <c r="CI95" s="4">
        <v>4884762.27</v>
      </c>
      <c r="CJ95" s="4">
        <v>3766003.06</v>
      </c>
      <c r="CK95" s="4">
        <v>40765.88</v>
      </c>
      <c r="CL95" s="4">
        <v>8948786.64</v>
      </c>
      <c r="CM95" s="4">
        <v>7913234.68</v>
      </c>
      <c r="CN95" s="4">
        <v>575295</v>
      </c>
      <c r="CO95" s="4">
        <v>1351044.7</v>
      </c>
      <c r="CP95" s="4">
        <v>9839574.38</v>
      </c>
      <c r="CQ95" s="4">
        <v>-5510047.79</v>
      </c>
      <c r="CR95" s="4">
        <v>32000</v>
      </c>
      <c r="CS95" s="4">
        <v>4225434.74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-59388.89</v>
      </c>
      <c r="DC95" s="4">
        <v>-60269.49</v>
      </c>
      <c r="DD95" s="4">
        <v>0</v>
      </c>
      <c r="DE95" s="4">
        <v>-1312001.94</v>
      </c>
      <c r="DF95" s="4">
        <v>-2202789.68</v>
      </c>
      <c r="DG95" s="4">
        <v>4584999.85</v>
      </c>
      <c r="DH95" s="4">
        <v>-2192000</v>
      </c>
      <c r="DI95" s="4">
        <v>0</v>
      </c>
      <c r="DJ95" s="4">
        <v>2392999.85</v>
      </c>
      <c r="DK95" s="4">
        <v>342143.66</v>
      </c>
      <c r="DL95" s="4">
        <v>2913999.85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2913999.85</v>
      </c>
      <c r="DS95" s="4">
        <v>0</v>
      </c>
      <c r="DT95" s="4">
        <v>1070164.37</v>
      </c>
      <c r="DU95" s="4">
        <v>0</v>
      </c>
      <c r="DV95" s="4">
        <v>0</v>
      </c>
      <c r="DW95" s="4">
        <v>1070164.37</v>
      </c>
      <c r="DX95" s="4">
        <v>305987.49</v>
      </c>
      <c r="DY95" s="4">
        <v>6028532.79</v>
      </c>
      <c r="DZ95" s="4">
        <v>4216088.59</v>
      </c>
      <c r="EA95" s="4">
        <v>36087.84</v>
      </c>
      <c r="EB95" s="4">
        <v>10586696.71</v>
      </c>
      <c r="EC95" s="4">
        <v>8826255.45</v>
      </c>
      <c r="ED95" s="4">
        <v>697798.35</v>
      </c>
      <c r="EE95" s="4">
        <v>717600.79</v>
      </c>
      <c r="EF95" s="4">
        <v>10241654.59</v>
      </c>
      <c r="EG95" s="4">
        <v>-1718019.38</v>
      </c>
      <c r="EH95" s="4">
        <v>5000</v>
      </c>
      <c r="EI95" s="4">
        <v>1578052.61</v>
      </c>
      <c r="EJ95" s="4">
        <v>-14261</v>
      </c>
      <c r="EK95" s="4">
        <v>0</v>
      </c>
      <c r="EL95" s="4">
        <v>0</v>
      </c>
      <c r="EM95" s="4">
        <v>0</v>
      </c>
      <c r="EN95" s="4">
        <v>0</v>
      </c>
      <c r="EO95" s="4">
        <v>0</v>
      </c>
      <c r="EP95" s="4">
        <v>0</v>
      </c>
      <c r="EQ95" s="4">
        <v>0</v>
      </c>
      <c r="ER95" s="4">
        <v>-129551.02</v>
      </c>
      <c r="ES95" s="4">
        <v>-125583.68</v>
      </c>
      <c r="ET95" s="4">
        <v>0</v>
      </c>
      <c r="EU95" s="4">
        <v>-278778.79</v>
      </c>
      <c r="EV95" s="4">
        <v>66263.33</v>
      </c>
      <c r="EW95" s="4">
        <v>1188027.69</v>
      </c>
      <c r="EX95" s="4">
        <v>-116000</v>
      </c>
      <c r="EY95" s="4">
        <v>0</v>
      </c>
      <c r="EZ95" s="4">
        <v>1072027.69</v>
      </c>
      <c r="FA95" s="4">
        <v>725738.62</v>
      </c>
      <c r="FB95" s="4">
        <v>3986027.54</v>
      </c>
      <c r="FC95" s="4">
        <v>0</v>
      </c>
      <c r="FD95" s="4">
        <v>0</v>
      </c>
      <c r="FE95" s="4">
        <v>0</v>
      </c>
      <c r="FF95" s="4">
        <v>0</v>
      </c>
      <c r="FG95" s="4">
        <v>0</v>
      </c>
      <c r="FH95" s="4">
        <v>3986027.54</v>
      </c>
      <c r="FI95" s="4">
        <v>0</v>
      </c>
      <c r="FJ95" s="4">
        <v>1795902.99</v>
      </c>
      <c r="FK95" s="4">
        <v>0</v>
      </c>
      <c r="FL95" s="4">
        <v>0</v>
      </c>
      <c r="FM95" s="4">
        <v>1795902.99</v>
      </c>
      <c r="FN95" s="11">
        <f t="shared" si="2"/>
        <v>-0.10278803859301264</v>
      </c>
      <c r="FO95" s="11">
        <f t="shared" si="3"/>
        <v>0.20687515756744482</v>
      </c>
    </row>
    <row r="96" spans="1:171" ht="12.75">
      <c r="A96" s="3" t="s">
        <v>155</v>
      </c>
      <c r="B96" s="4">
        <v>9210102.86</v>
      </c>
      <c r="C96" s="4">
        <v>83262869.6</v>
      </c>
      <c r="D96" s="4">
        <v>32756668.99</v>
      </c>
      <c r="E96" s="4">
        <v>913045.68</v>
      </c>
      <c r="F96" s="4">
        <v>126142687.13</v>
      </c>
      <c r="G96" s="4">
        <v>108532517.51</v>
      </c>
      <c r="H96" s="4">
        <v>4306962.74</v>
      </c>
      <c r="I96" s="4">
        <v>8705237</v>
      </c>
      <c r="J96" s="4">
        <v>121544717.25</v>
      </c>
      <c r="K96" s="4">
        <v>-21780839.67</v>
      </c>
      <c r="L96" s="4">
        <v>3101516.2</v>
      </c>
      <c r="M96" s="4">
        <v>4087838</v>
      </c>
      <c r="N96" s="4">
        <v>-27000</v>
      </c>
      <c r="O96" s="4">
        <v>0</v>
      </c>
      <c r="P96" s="4">
        <v>0</v>
      </c>
      <c r="Q96" s="4">
        <v>400000</v>
      </c>
      <c r="R96" s="4">
        <v>0</v>
      </c>
      <c r="S96" s="4">
        <v>0</v>
      </c>
      <c r="T96" s="4">
        <v>-1377.68</v>
      </c>
      <c r="U96" s="4">
        <v>0</v>
      </c>
      <c r="V96" s="4">
        <v>-194201.01</v>
      </c>
      <c r="W96" s="4">
        <v>-1954911.56</v>
      </c>
      <c r="X96" s="4">
        <v>0</v>
      </c>
      <c r="Y96" s="4">
        <v>-14414064.16</v>
      </c>
      <c r="Z96" s="4">
        <v>-9816094.28</v>
      </c>
      <c r="AA96" s="4">
        <v>19640373.46</v>
      </c>
      <c r="AB96" s="4">
        <v>-6569419.61</v>
      </c>
      <c r="AC96" s="4">
        <v>0</v>
      </c>
      <c r="AD96" s="4">
        <v>13070953.85</v>
      </c>
      <c r="AE96" s="4">
        <v>1377579.16</v>
      </c>
      <c r="AF96" s="4">
        <v>42114987.53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42114987.53</v>
      </c>
      <c r="AM96" s="4">
        <v>0</v>
      </c>
      <c r="AN96" s="4">
        <v>1807838.7</v>
      </c>
      <c r="AO96" s="4">
        <v>0</v>
      </c>
      <c r="AP96" s="4">
        <v>0</v>
      </c>
      <c r="AQ96" s="4">
        <v>1807838.7</v>
      </c>
      <c r="AR96" s="4">
        <v>10357224.7</v>
      </c>
      <c r="AS96" s="4">
        <v>100334404.84</v>
      </c>
      <c r="AT96" s="4">
        <v>34089449.09</v>
      </c>
      <c r="AU96" s="4">
        <v>901498.07</v>
      </c>
      <c r="AV96" s="4">
        <v>145682576.7</v>
      </c>
      <c r="AW96" s="4">
        <v>127383881.42</v>
      </c>
      <c r="AX96" s="4">
        <v>5886444.0600000005</v>
      </c>
      <c r="AY96" s="4">
        <v>13015786.2</v>
      </c>
      <c r="AZ96" s="4">
        <v>146286111.68</v>
      </c>
      <c r="BA96" s="4">
        <v>-13563150.57</v>
      </c>
      <c r="BB96" s="4">
        <v>2048368</v>
      </c>
      <c r="BC96" s="4">
        <v>1160160.16</v>
      </c>
      <c r="BD96" s="4">
        <v>-1500000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1377.68</v>
      </c>
      <c r="BL96" s="4">
        <v>-687154.51</v>
      </c>
      <c r="BM96" s="4">
        <v>-1367543.89</v>
      </c>
      <c r="BN96" s="4">
        <v>0</v>
      </c>
      <c r="BO96" s="4">
        <v>-12540399.24</v>
      </c>
      <c r="BP96" s="4">
        <v>-13143934.22</v>
      </c>
      <c r="BQ96" s="4">
        <v>21722421.08</v>
      </c>
      <c r="BR96" s="4">
        <v>-16036513.09</v>
      </c>
      <c r="BS96" s="4">
        <v>0</v>
      </c>
      <c r="BT96" s="4">
        <v>5685907.99</v>
      </c>
      <c r="BU96" s="4">
        <v>-1620231.62</v>
      </c>
      <c r="BV96" s="4">
        <v>47800895.52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47800895.52</v>
      </c>
      <c r="CC96" s="4">
        <v>0</v>
      </c>
      <c r="CD96" s="4">
        <v>187607.08</v>
      </c>
      <c r="CE96" s="4">
        <v>0</v>
      </c>
      <c r="CF96" s="4">
        <v>0</v>
      </c>
      <c r="CG96" s="4">
        <v>187607.08</v>
      </c>
      <c r="CH96" s="4">
        <v>10100592.33</v>
      </c>
      <c r="CI96" s="4">
        <v>120020745.31</v>
      </c>
      <c r="CJ96" s="4">
        <v>33063727.8</v>
      </c>
      <c r="CK96" s="4">
        <v>1440742.95</v>
      </c>
      <c r="CL96" s="4">
        <v>164625808.39</v>
      </c>
      <c r="CM96" s="4">
        <v>130569594.71</v>
      </c>
      <c r="CN96" s="4">
        <v>8640505.94</v>
      </c>
      <c r="CO96" s="4">
        <v>15534320</v>
      </c>
      <c r="CP96" s="4">
        <v>154744420.65</v>
      </c>
      <c r="CQ96" s="4">
        <v>-31888764.88</v>
      </c>
      <c r="CR96" s="4">
        <v>4728000</v>
      </c>
      <c r="CS96" s="4">
        <v>22240913.73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-1021308.42</v>
      </c>
      <c r="DC96" s="4">
        <v>-2106058.67</v>
      </c>
      <c r="DD96" s="4">
        <v>0</v>
      </c>
      <c r="DE96" s="4">
        <v>-5941159.57</v>
      </c>
      <c r="DF96" s="4">
        <v>3940228.17</v>
      </c>
      <c r="DG96" s="4">
        <v>13200000</v>
      </c>
      <c r="DH96" s="4">
        <v>-12735142.69</v>
      </c>
      <c r="DI96" s="4">
        <v>0</v>
      </c>
      <c r="DJ96" s="4">
        <v>464857.31</v>
      </c>
      <c r="DK96" s="4">
        <v>256762.25</v>
      </c>
      <c r="DL96" s="4">
        <v>48265752.83</v>
      </c>
      <c r="DM96" s="4">
        <v>0</v>
      </c>
      <c r="DN96" s="4">
        <v>0</v>
      </c>
      <c r="DO96" s="4">
        <v>0</v>
      </c>
      <c r="DP96" s="4">
        <v>0</v>
      </c>
      <c r="DQ96" s="4">
        <v>0</v>
      </c>
      <c r="DR96" s="4">
        <v>48265752.83</v>
      </c>
      <c r="DS96" s="4">
        <v>0</v>
      </c>
      <c r="DT96" s="4">
        <v>444369.33</v>
      </c>
      <c r="DU96" s="4">
        <v>0</v>
      </c>
      <c r="DV96" s="4">
        <v>0</v>
      </c>
      <c r="DW96" s="4">
        <v>444369.33</v>
      </c>
      <c r="DX96" s="4">
        <v>11466008.76</v>
      </c>
      <c r="DY96" s="4">
        <v>149136616.52</v>
      </c>
      <c r="DZ96" s="4">
        <v>34418244.66</v>
      </c>
      <c r="EA96" s="4">
        <v>1526957.22</v>
      </c>
      <c r="EB96" s="4">
        <v>196547827.16</v>
      </c>
      <c r="EC96" s="4">
        <v>155834217.32</v>
      </c>
      <c r="ED96" s="4">
        <v>11592401.33</v>
      </c>
      <c r="EE96" s="4">
        <v>17714426.08</v>
      </c>
      <c r="EF96" s="4">
        <v>185141044.73</v>
      </c>
      <c r="EG96" s="4">
        <v>-36903852.31</v>
      </c>
      <c r="EH96" s="4">
        <v>20000</v>
      </c>
      <c r="EI96" s="4">
        <v>7799392.35</v>
      </c>
      <c r="EJ96" s="4">
        <v>0</v>
      </c>
      <c r="EK96" s="4">
        <v>0</v>
      </c>
      <c r="EL96" s="4">
        <v>0</v>
      </c>
      <c r="EM96" s="4">
        <v>0</v>
      </c>
      <c r="EN96" s="4">
        <v>0</v>
      </c>
      <c r="EO96" s="4">
        <v>0</v>
      </c>
      <c r="EP96" s="4">
        <v>0</v>
      </c>
      <c r="EQ96" s="4">
        <v>0</v>
      </c>
      <c r="ER96" s="4">
        <v>-3138416.79</v>
      </c>
      <c r="ES96" s="4">
        <v>-3096671.15</v>
      </c>
      <c r="ET96" s="4">
        <v>0</v>
      </c>
      <c r="EU96" s="4">
        <v>-32222876.75</v>
      </c>
      <c r="EV96" s="4">
        <v>-20816094.32</v>
      </c>
      <c r="EW96" s="4">
        <v>30314804.01</v>
      </c>
      <c r="EX96" s="4">
        <v>-9036831.15</v>
      </c>
      <c r="EY96" s="4">
        <v>0</v>
      </c>
      <c r="EZ96" s="4">
        <v>21277972.86</v>
      </c>
      <c r="FA96" s="4">
        <v>264526.27</v>
      </c>
      <c r="FB96" s="4">
        <v>69543725.69</v>
      </c>
      <c r="FC96" s="4">
        <v>0</v>
      </c>
      <c r="FD96" s="4">
        <v>0</v>
      </c>
      <c r="FE96" s="4">
        <v>0</v>
      </c>
      <c r="FF96" s="4">
        <v>0</v>
      </c>
      <c r="FG96" s="4">
        <v>0</v>
      </c>
      <c r="FH96" s="4">
        <v>69543725.69</v>
      </c>
      <c r="FI96" s="4">
        <v>0</v>
      </c>
      <c r="FJ96" s="4">
        <v>708895.6</v>
      </c>
      <c r="FK96" s="4">
        <v>0</v>
      </c>
      <c r="FL96" s="4">
        <v>0</v>
      </c>
      <c r="FM96" s="4">
        <v>708895.6</v>
      </c>
      <c r="FN96" s="11">
        <f t="shared" si="2"/>
        <v>-0.20267786841302265</v>
      </c>
      <c r="FO96" s="11">
        <f t="shared" si="3"/>
        <v>0.3502192371425451</v>
      </c>
    </row>
    <row r="97" spans="1:171" ht="12.75">
      <c r="A97" s="3" t="s">
        <v>156</v>
      </c>
      <c r="B97" s="4">
        <v>697852.2</v>
      </c>
      <c r="C97" s="4">
        <v>3749476.61</v>
      </c>
      <c r="D97" s="4">
        <v>1953924.48</v>
      </c>
      <c r="E97" s="4">
        <v>4824083.68</v>
      </c>
      <c r="F97" s="4">
        <v>11225336.97</v>
      </c>
      <c r="G97" s="4">
        <v>8214626.76</v>
      </c>
      <c r="H97" s="4">
        <v>1081710.35</v>
      </c>
      <c r="I97" s="4">
        <v>2042955.9</v>
      </c>
      <c r="J97" s="4">
        <v>11339293.01</v>
      </c>
      <c r="K97" s="4">
        <v>-8753836.91</v>
      </c>
      <c r="L97" s="4">
        <v>511435.48</v>
      </c>
      <c r="M97" s="4">
        <v>8122648.3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13190</v>
      </c>
      <c r="T97" s="4">
        <v>0</v>
      </c>
      <c r="U97" s="4">
        <v>0</v>
      </c>
      <c r="V97" s="4">
        <v>-105821.7</v>
      </c>
      <c r="W97" s="4">
        <v>-98016.83</v>
      </c>
      <c r="X97" s="4">
        <v>0</v>
      </c>
      <c r="Y97" s="4">
        <v>-212384.83</v>
      </c>
      <c r="Z97" s="4">
        <v>-326340.87</v>
      </c>
      <c r="AA97" s="4">
        <v>76392.47</v>
      </c>
      <c r="AB97" s="4">
        <v>-536409.91</v>
      </c>
      <c r="AC97" s="4">
        <v>0</v>
      </c>
      <c r="AD97" s="4">
        <v>-460017.44</v>
      </c>
      <c r="AE97" s="4">
        <v>-254547.14</v>
      </c>
      <c r="AF97" s="4">
        <v>1395392.48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1395392.48</v>
      </c>
      <c r="AM97" s="4">
        <v>0</v>
      </c>
      <c r="AN97" s="4">
        <v>1180343.56</v>
      </c>
      <c r="AO97" s="4">
        <v>0</v>
      </c>
      <c r="AP97" s="4">
        <v>0</v>
      </c>
      <c r="AQ97" s="4">
        <v>1180343.56</v>
      </c>
      <c r="AR97" s="4">
        <v>796732.63</v>
      </c>
      <c r="AS97" s="4">
        <v>4407996.74</v>
      </c>
      <c r="AT97" s="4">
        <v>2427084.44</v>
      </c>
      <c r="AU97" s="4">
        <v>6881732</v>
      </c>
      <c r="AV97" s="4">
        <v>14513545.81</v>
      </c>
      <c r="AW97" s="4">
        <v>10092535.47</v>
      </c>
      <c r="AX97" s="4">
        <v>1128404.29</v>
      </c>
      <c r="AY97" s="4">
        <v>871789.74</v>
      </c>
      <c r="AZ97" s="4">
        <v>12092729.5</v>
      </c>
      <c r="BA97" s="4">
        <v>-1843175.86</v>
      </c>
      <c r="BB97" s="4">
        <v>66000</v>
      </c>
      <c r="BC97" s="4">
        <v>583531.4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-52527.63</v>
      </c>
      <c r="BM97" s="4">
        <v>-56973.99</v>
      </c>
      <c r="BN97" s="4">
        <v>0</v>
      </c>
      <c r="BO97" s="4">
        <v>-1246172.09</v>
      </c>
      <c r="BP97" s="4">
        <v>1174644.22</v>
      </c>
      <c r="BQ97" s="4">
        <v>579973.49</v>
      </c>
      <c r="BR97" s="4">
        <v>-519431.93</v>
      </c>
      <c r="BS97" s="4">
        <v>0</v>
      </c>
      <c r="BT97" s="4">
        <v>60541.56</v>
      </c>
      <c r="BU97" s="4">
        <v>1006225.28</v>
      </c>
      <c r="BV97" s="4">
        <v>1455934.04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1455934.04</v>
      </c>
      <c r="CC97" s="4">
        <v>0</v>
      </c>
      <c r="CD97" s="4">
        <v>2186568.84</v>
      </c>
      <c r="CE97" s="4">
        <v>0</v>
      </c>
      <c r="CF97" s="4">
        <v>0</v>
      </c>
      <c r="CG97" s="4">
        <v>2186568.84</v>
      </c>
      <c r="CH97" s="4">
        <v>1193873.02</v>
      </c>
      <c r="CI97" s="4">
        <v>5412034.13</v>
      </c>
      <c r="CJ97" s="4">
        <v>2663326.81</v>
      </c>
      <c r="CK97" s="4">
        <v>7415940.79</v>
      </c>
      <c r="CL97" s="4">
        <v>16685174.75</v>
      </c>
      <c r="CM97" s="4">
        <v>10818299.29</v>
      </c>
      <c r="CN97" s="4">
        <v>1286160.8</v>
      </c>
      <c r="CO97" s="4">
        <v>1220707.72</v>
      </c>
      <c r="CP97" s="4">
        <v>13325167.81</v>
      </c>
      <c r="CQ97" s="4">
        <v>-3526233.59</v>
      </c>
      <c r="CR97" s="4">
        <v>65000</v>
      </c>
      <c r="CS97" s="4">
        <v>615269.4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-41692.41</v>
      </c>
      <c r="DC97" s="4">
        <v>-48083.16</v>
      </c>
      <c r="DD97" s="4">
        <v>0</v>
      </c>
      <c r="DE97" s="4">
        <v>-2887656.6</v>
      </c>
      <c r="DF97" s="4">
        <v>472350.34</v>
      </c>
      <c r="DG97" s="4">
        <v>0</v>
      </c>
      <c r="DH97" s="4">
        <v>-393661.41</v>
      </c>
      <c r="DI97" s="4">
        <v>0</v>
      </c>
      <c r="DJ97" s="4">
        <v>-393661.41</v>
      </c>
      <c r="DK97" s="4">
        <v>-367342.7</v>
      </c>
      <c r="DL97" s="4">
        <v>1062272.63</v>
      </c>
      <c r="DM97" s="4">
        <v>0</v>
      </c>
      <c r="DN97" s="4">
        <v>0</v>
      </c>
      <c r="DO97" s="4">
        <v>0</v>
      </c>
      <c r="DP97" s="4">
        <v>0</v>
      </c>
      <c r="DQ97" s="4">
        <v>0</v>
      </c>
      <c r="DR97" s="4">
        <v>1062272.63</v>
      </c>
      <c r="DS97" s="4">
        <v>0</v>
      </c>
      <c r="DT97" s="4">
        <v>1819226.14</v>
      </c>
      <c r="DU97" s="4">
        <v>0</v>
      </c>
      <c r="DV97" s="4">
        <v>0</v>
      </c>
      <c r="DW97" s="4">
        <v>1819226.14</v>
      </c>
      <c r="DX97" s="5">
        <v>1221350.68</v>
      </c>
      <c r="DY97" s="5">
        <v>6272350.51</v>
      </c>
      <c r="DZ97" s="5">
        <v>2802731.61</v>
      </c>
      <c r="EA97" s="5">
        <v>9977659.94</v>
      </c>
      <c r="EB97" s="5">
        <v>20274092.74</v>
      </c>
      <c r="EC97" s="5">
        <v>12838445.45</v>
      </c>
      <c r="ED97" s="5">
        <v>1124519.95</v>
      </c>
      <c r="EE97" s="5">
        <v>1343604.04</v>
      </c>
      <c r="EF97" s="5">
        <v>15306569.44</v>
      </c>
      <c r="EG97" s="5">
        <v>-3637858.76</v>
      </c>
      <c r="EH97" s="5">
        <v>0</v>
      </c>
      <c r="EI97" s="5">
        <v>732850</v>
      </c>
      <c r="EJ97" s="5">
        <v>0</v>
      </c>
      <c r="EK97" s="5">
        <v>0</v>
      </c>
      <c r="EL97" s="5">
        <v>0</v>
      </c>
      <c r="EM97" s="5">
        <v>0</v>
      </c>
      <c r="EN97" s="5">
        <v>0</v>
      </c>
      <c r="EO97" s="5">
        <v>0</v>
      </c>
      <c r="EP97" s="5">
        <v>0</v>
      </c>
      <c r="EQ97" s="5">
        <v>0</v>
      </c>
      <c r="ER97" s="5">
        <v>-36436.94</v>
      </c>
      <c r="ES97" s="5">
        <v>-41248.11</v>
      </c>
      <c r="ET97" s="5">
        <v>0</v>
      </c>
      <c r="EU97" s="5">
        <v>-2941445.7</v>
      </c>
      <c r="EV97" s="5">
        <v>2026077.6</v>
      </c>
      <c r="EW97" s="5">
        <v>0</v>
      </c>
      <c r="EX97" s="5">
        <v>-396285.89</v>
      </c>
      <c r="EY97" s="5">
        <v>0</v>
      </c>
      <c r="EZ97" s="5">
        <v>-396285.89</v>
      </c>
      <c r="FA97" s="5">
        <v>445597.56</v>
      </c>
      <c r="FB97" s="5">
        <v>665986.74</v>
      </c>
      <c r="FC97" s="5">
        <v>0</v>
      </c>
      <c r="FD97" s="5">
        <v>0</v>
      </c>
      <c r="FE97" s="5">
        <v>0</v>
      </c>
      <c r="FF97" s="5">
        <v>0</v>
      </c>
      <c r="FG97" s="5">
        <v>0</v>
      </c>
      <c r="FH97" s="5">
        <v>665986.74</v>
      </c>
      <c r="FI97" s="5">
        <v>0</v>
      </c>
      <c r="FJ97" s="5">
        <v>2264823.7</v>
      </c>
      <c r="FK97" s="5">
        <v>0</v>
      </c>
      <c r="FL97" s="5">
        <v>0</v>
      </c>
      <c r="FM97" s="5">
        <v>2264823.7</v>
      </c>
      <c r="FN97" s="11">
        <f t="shared" si="2"/>
        <v>0.16507428139543967</v>
      </c>
      <c r="FO97" s="11">
        <f t="shared" si="3"/>
        <v>0</v>
      </c>
    </row>
    <row r="98" spans="1:171" ht="12.75">
      <c r="A98" s="3" t="s">
        <v>157</v>
      </c>
      <c r="B98" s="4">
        <v>1238626.71</v>
      </c>
      <c r="C98" s="4">
        <v>3817093.21</v>
      </c>
      <c r="D98" s="4">
        <v>3822139.16</v>
      </c>
      <c r="E98" s="4">
        <v>29107.59</v>
      </c>
      <c r="F98" s="4">
        <v>8906966.67</v>
      </c>
      <c r="G98" s="4">
        <v>9462903.05</v>
      </c>
      <c r="H98" s="4">
        <v>1065353.91</v>
      </c>
      <c r="I98" s="4">
        <v>633107.45</v>
      </c>
      <c r="J98" s="4">
        <v>11161364.41</v>
      </c>
      <c r="K98" s="4">
        <v>860254.24</v>
      </c>
      <c r="L98" s="4">
        <v>0</v>
      </c>
      <c r="M98" s="4">
        <v>1107917</v>
      </c>
      <c r="N98" s="4">
        <v>-14203</v>
      </c>
      <c r="O98" s="4">
        <v>0</v>
      </c>
      <c r="P98" s="4">
        <v>0</v>
      </c>
      <c r="Q98" s="4">
        <v>0</v>
      </c>
      <c r="R98" s="4">
        <v>-9000</v>
      </c>
      <c r="S98" s="4">
        <v>0</v>
      </c>
      <c r="T98" s="4">
        <v>0</v>
      </c>
      <c r="U98" s="4">
        <v>0</v>
      </c>
      <c r="V98" s="4">
        <v>-54282.84</v>
      </c>
      <c r="W98" s="4">
        <v>-54282.84</v>
      </c>
      <c r="X98" s="4">
        <v>0</v>
      </c>
      <c r="Y98" s="4">
        <v>1890685.4</v>
      </c>
      <c r="Z98" s="4">
        <v>-363712.34</v>
      </c>
      <c r="AA98" s="4">
        <v>650000</v>
      </c>
      <c r="AB98" s="4">
        <v>-125306.57</v>
      </c>
      <c r="AC98" s="4">
        <v>0</v>
      </c>
      <c r="AD98" s="4">
        <v>524693.43</v>
      </c>
      <c r="AE98" s="4">
        <v>-134197.87</v>
      </c>
      <c r="AF98" s="4">
        <v>669155.3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669155.3</v>
      </c>
      <c r="AM98" s="4">
        <v>0</v>
      </c>
      <c r="AN98" s="4">
        <v>118960.18</v>
      </c>
      <c r="AO98" s="4">
        <v>0</v>
      </c>
      <c r="AP98" s="4">
        <v>0</v>
      </c>
      <c r="AQ98" s="4">
        <v>118960.18</v>
      </c>
      <c r="AR98" s="4">
        <v>1325100.06</v>
      </c>
      <c r="AS98" s="4">
        <v>4243632.78</v>
      </c>
      <c r="AT98" s="4">
        <v>4536765</v>
      </c>
      <c r="AU98" s="4">
        <v>24582.29</v>
      </c>
      <c r="AV98" s="4">
        <v>10130080.13</v>
      </c>
      <c r="AW98" s="4">
        <v>8006074.1</v>
      </c>
      <c r="AX98" s="4">
        <v>1327585.23</v>
      </c>
      <c r="AY98" s="4">
        <v>478538.85</v>
      </c>
      <c r="AZ98" s="4">
        <v>9812198.18</v>
      </c>
      <c r="BA98" s="4">
        <v>-521758.96</v>
      </c>
      <c r="BB98" s="4">
        <v>0</v>
      </c>
      <c r="BC98" s="4">
        <v>542000</v>
      </c>
      <c r="BD98" s="4">
        <v>-10000</v>
      </c>
      <c r="BE98" s="4">
        <v>0</v>
      </c>
      <c r="BF98" s="4">
        <v>0</v>
      </c>
      <c r="BG98" s="4">
        <v>0</v>
      </c>
      <c r="BH98" s="4">
        <v>-33000</v>
      </c>
      <c r="BI98" s="4">
        <v>0</v>
      </c>
      <c r="BJ98" s="4">
        <v>0</v>
      </c>
      <c r="BK98" s="4">
        <v>0</v>
      </c>
      <c r="BL98" s="4">
        <v>-43961.21</v>
      </c>
      <c r="BM98" s="4">
        <v>-44040.36</v>
      </c>
      <c r="BN98" s="4">
        <v>0</v>
      </c>
      <c r="BO98" s="4">
        <v>-66720.17</v>
      </c>
      <c r="BP98" s="4">
        <v>251161.78</v>
      </c>
      <c r="BQ98" s="4">
        <v>429666.77</v>
      </c>
      <c r="BR98" s="4">
        <v>-128031.57</v>
      </c>
      <c r="BS98" s="4">
        <v>0</v>
      </c>
      <c r="BT98" s="4">
        <v>301635.2</v>
      </c>
      <c r="BU98" s="4">
        <v>115459.95</v>
      </c>
      <c r="BV98" s="4">
        <v>970790.5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970790.5</v>
      </c>
      <c r="CC98" s="4">
        <v>0</v>
      </c>
      <c r="CD98" s="4">
        <v>234420.13</v>
      </c>
      <c r="CE98" s="4">
        <v>0</v>
      </c>
      <c r="CF98" s="4">
        <v>0</v>
      </c>
      <c r="CG98" s="4">
        <v>234420.13</v>
      </c>
      <c r="CH98" s="4">
        <v>1706801.3</v>
      </c>
      <c r="CI98" s="4">
        <v>5472616.65</v>
      </c>
      <c r="CJ98" s="4">
        <v>4561973.59</v>
      </c>
      <c r="CK98" s="4">
        <v>46973.27</v>
      </c>
      <c r="CL98" s="4">
        <v>11788364.81</v>
      </c>
      <c r="CM98" s="4">
        <v>9315037.36</v>
      </c>
      <c r="CN98" s="4">
        <v>1476711.27</v>
      </c>
      <c r="CO98" s="4">
        <v>588425.61</v>
      </c>
      <c r="CP98" s="4">
        <v>11380174.24</v>
      </c>
      <c r="CQ98" s="4">
        <v>-416116.6</v>
      </c>
      <c r="CR98" s="4">
        <v>1600</v>
      </c>
      <c r="CS98" s="4">
        <v>1196000</v>
      </c>
      <c r="CT98" s="4">
        <v>-25865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-49832.02</v>
      </c>
      <c r="DC98" s="4">
        <v>-50093.88</v>
      </c>
      <c r="DD98" s="4">
        <v>0</v>
      </c>
      <c r="DE98" s="4">
        <v>705786.38</v>
      </c>
      <c r="DF98" s="4">
        <v>1113976.95</v>
      </c>
      <c r="DG98" s="4">
        <v>619358.08</v>
      </c>
      <c r="DH98" s="4">
        <v>-192846.49</v>
      </c>
      <c r="DI98" s="4">
        <v>0</v>
      </c>
      <c r="DJ98" s="4">
        <v>426511.59</v>
      </c>
      <c r="DK98" s="4">
        <v>1035946.37</v>
      </c>
      <c r="DL98" s="4">
        <v>1397302.09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1397302.09</v>
      </c>
      <c r="DS98" s="4">
        <v>0</v>
      </c>
      <c r="DT98" s="4">
        <v>1270366.5</v>
      </c>
      <c r="DU98" s="4">
        <v>0</v>
      </c>
      <c r="DV98" s="4">
        <v>0</v>
      </c>
      <c r="DW98" s="4">
        <v>1270366.5</v>
      </c>
      <c r="DX98" s="4">
        <v>991936.59</v>
      </c>
      <c r="DY98" s="4">
        <v>6956741.28</v>
      </c>
      <c r="DZ98" s="4">
        <v>4643839.65</v>
      </c>
      <c r="EA98" s="4">
        <v>45387.61</v>
      </c>
      <c r="EB98" s="4">
        <v>12637905.13</v>
      </c>
      <c r="EC98" s="4">
        <v>10274784.01</v>
      </c>
      <c r="ED98" s="4">
        <v>1330687.36</v>
      </c>
      <c r="EE98" s="4">
        <v>831835.03</v>
      </c>
      <c r="EF98" s="4">
        <v>12437306.4</v>
      </c>
      <c r="EG98" s="4">
        <v>-1898139.52</v>
      </c>
      <c r="EH98" s="4">
        <v>16000</v>
      </c>
      <c r="EI98" s="4">
        <v>1352000</v>
      </c>
      <c r="EJ98" s="4">
        <v>-134962</v>
      </c>
      <c r="EK98" s="4">
        <v>0</v>
      </c>
      <c r="EL98" s="4">
        <v>0</v>
      </c>
      <c r="EM98" s="4">
        <v>0</v>
      </c>
      <c r="EN98" s="4">
        <v>-385500</v>
      </c>
      <c r="EO98" s="4">
        <v>0</v>
      </c>
      <c r="EP98" s="4">
        <v>0</v>
      </c>
      <c r="EQ98" s="4">
        <v>0</v>
      </c>
      <c r="ER98" s="4">
        <v>-72683.13</v>
      </c>
      <c r="ES98" s="4">
        <v>-72972.5</v>
      </c>
      <c r="ET98" s="4">
        <v>0</v>
      </c>
      <c r="EU98" s="4">
        <v>-1123284.65</v>
      </c>
      <c r="EV98" s="4">
        <v>-922685.92</v>
      </c>
      <c r="EW98" s="4">
        <v>186991.52</v>
      </c>
      <c r="EX98" s="4">
        <v>-327432.44</v>
      </c>
      <c r="EY98" s="4">
        <v>0</v>
      </c>
      <c r="EZ98" s="4">
        <v>-140440.92</v>
      </c>
      <c r="FA98" s="4">
        <v>-347478.26</v>
      </c>
      <c r="FB98" s="4">
        <v>1256861.17</v>
      </c>
      <c r="FC98" s="4">
        <v>0</v>
      </c>
      <c r="FD98" s="4">
        <v>0</v>
      </c>
      <c r="FE98" s="4">
        <v>0</v>
      </c>
      <c r="FF98" s="4">
        <v>0</v>
      </c>
      <c r="FG98" s="4">
        <v>0</v>
      </c>
      <c r="FH98" s="4">
        <v>1256861.17</v>
      </c>
      <c r="FI98" s="4">
        <v>0</v>
      </c>
      <c r="FJ98" s="4">
        <v>922888.24</v>
      </c>
      <c r="FK98" s="4">
        <v>0</v>
      </c>
      <c r="FL98" s="4">
        <v>0</v>
      </c>
      <c r="FM98" s="4">
        <v>922888.24</v>
      </c>
      <c r="FN98" s="11">
        <f t="shared" si="2"/>
        <v>0.006230500165180449</v>
      </c>
      <c r="FO98" s="11">
        <f t="shared" si="3"/>
        <v>0.026426288737301188</v>
      </c>
    </row>
    <row r="99" spans="1:171" ht="12.75">
      <c r="A99" s="3" t="s">
        <v>158</v>
      </c>
      <c r="B99" s="4">
        <v>302341.68</v>
      </c>
      <c r="C99" s="4">
        <v>1857013.55</v>
      </c>
      <c r="D99" s="4">
        <v>3336850.87</v>
      </c>
      <c r="E99" s="4">
        <v>5877.46</v>
      </c>
      <c r="F99" s="4">
        <v>5502083.56</v>
      </c>
      <c r="G99" s="4">
        <v>4751563.68</v>
      </c>
      <c r="H99" s="4">
        <v>322085.25</v>
      </c>
      <c r="I99" s="4">
        <v>462787.29</v>
      </c>
      <c r="J99" s="4">
        <v>5536436.22</v>
      </c>
      <c r="K99" s="4">
        <v>-1588945.29</v>
      </c>
      <c r="L99" s="4">
        <v>95730</v>
      </c>
      <c r="M99" s="4">
        <v>1472440</v>
      </c>
      <c r="N99" s="4">
        <v>0</v>
      </c>
      <c r="O99" s="4">
        <v>0</v>
      </c>
      <c r="P99" s="4">
        <v>0</v>
      </c>
      <c r="Q99" s="4">
        <v>0</v>
      </c>
      <c r="R99" s="4">
        <v>-6000</v>
      </c>
      <c r="S99" s="4">
        <v>0</v>
      </c>
      <c r="T99" s="4">
        <v>0</v>
      </c>
      <c r="U99" s="4">
        <v>0</v>
      </c>
      <c r="V99" s="4">
        <v>-5589.52</v>
      </c>
      <c r="W99" s="4">
        <v>-5850.04</v>
      </c>
      <c r="X99" s="4">
        <v>0</v>
      </c>
      <c r="Y99" s="4">
        <v>-32364.81</v>
      </c>
      <c r="Z99" s="4">
        <v>-66717.47</v>
      </c>
      <c r="AA99" s="4">
        <v>0</v>
      </c>
      <c r="AB99" s="4">
        <v>-89999.48</v>
      </c>
      <c r="AC99" s="4">
        <v>0</v>
      </c>
      <c r="AD99" s="4">
        <v>-89999.48</v>
      </c>
      <c r="AE99" s="4">
        <v>-185620.15</v>
      </c>
      <c r="AF99" s="4">
        <v>447197.91</v>
      </c>
      <c r="AG99" s="4">
        <v>0</v>
      </c>
      <c r="AH99" s="4">
        <v>208856.05</v>
      </c>
      <c r="AI99" s="4">
        <v>0</v>
      </c>
      <c r="AJ99" s="4">
        <v>0</v>
      </c>
      <c r="AK99" s="4">
        <v>0</v>
      </c>
      <c r="AL99" s="4">
        <v>656053.96</v>
      </c>
      <c r="AM99" s="4">
        <v>0</v>
      </c>
      <c r="AN99" s="4">
        <v>190637.8</v>
      </c>
      <c r="AO99" s="4">
        <v>0</v>
      </c>
      <c r="AP99" s="4">
        <v>0</v>
      </c>
      <c r="AQ99" s="4">
        <v>190637.8</v>
      </c>
      <c r="AR99" s="4">
        <v>309818.72</v>
      </c>
      <c r="AS99" s="4">
        <v>2287446.99</v>
      </c>
      <c r="AT99" s="4">
        <v>3949379.58</v>
      </c>
      <c r="AU99" s="4">
        <v>14165.32</v>
      </c>
      <c r="AV99" s="4">
        <v>6560810.61</v>
      </c>
      <c r="AW99" s="4">
        <v>5336084</v>
      </c>
      <c r="AX99" s="4">
        <v>756288.12</v>
      </c>
      <c r="AY99" s="4">
        <v>243657.41</v>
      </c>
      <c r="AZ99" s="4">
        <v>6336029.53</v>
      </c>
      <c r="BA99" s="4">
        <v>-63839.55</v>
      </c>
      <c r="BB99" s="4">
        <v>0</v>
      </c>
      <c r="BC99" s="4">
        <v>346000</v>
      </c>
      <c r="BD99" s="4">
        <v>0</v>
      </c>
      <c r="BE99" s="4">
        <v>0</v>
      </c>
      <c r="BF99" s="4">
        <v>0</v>
      </c>
      <c r="BG99" s="4">
        <v>0</v>
      </c>
      <c r="BH99" s="4">
        <v>-151500</v>
      </c>
      <c r="BI99" s="4">
        <v>0</v>
      </c>
      <c r="BJ99" s="4">
        <v>0</v>
      </c>
      <c r="BK99" s="4">
        <v>0</v>
      </c>
      <c r="BL99" s="4">
        <v>-1629.02</v>
      </c>
      <c r="BM99" s="4">
        <v>-1629.02</v>
      </c>
      <c r="BN99" s="4">
        <v>0</v>
      </c>
      <c r="BO99" s="4">
        <v>129031.43</v>
      </c>
      <c r="BP99" s="4">
        <v>353812.51</v>
      </c>
      <c r="BQ99" s="4">
        <v>0</v>
      </c>
      <c r="BR99" s="4">
        <v>-440257.34</v>
      </c>
      <c r="BS99" s="4">
        <v>0</v>
      </c>
      <c r="BT99" s="4">
        <v>-440257.34</v>
      </c>
      <c r="BU99" s="4">
        <v>224081.01</v>
      </c>
      <c r="BV99" s="4">
        <v>6940.57</v>
      </c>
      <c r="BW99" s="4">
        <v>0</v>
      </c>
      <c r="BX99" s="4">
        <v>260586.5</v>
      </c>
      <c r="BY99" s="4">
        <v>0</v>
      </c>
      <c r="BZ99" s="4">
        <v>0</v>
      </c>
      <c r="CA99" s="4">
        <v>0</v>
      </c>
      <c r="CB99" s="4">
        <v>267527.07</v>
      </c>
      <c r="CC99" s="4">
        <v>0</v>
      </c>
      <c r="CD99" s="4">
        <v>414718.81</v>
      </c>
      <c r="CE99" s="4">
        <v>0</v>
      </c>
      <c r="CF99" s="4">
        <v>0</v>
      </c>
      <c r="CG99" s="4">
        <v>414718.81</v>
      </c>
      <c r="CH99" s="4">
        <v>291360.97</v>
      </c>
      <c r="CI99" s="4">
        <v>2682275.71</v>
      </c>
      <c r="CJ99" s="4">
        <v>4127786.41</v>
      </c>
      <c r="CK99" s="4">
        <v>27471.67</v>
      </c>
      <c r="CL99" s="4">
        <v>7128894.76</v>
      </c>
      <c r="CM99" s="4">
        <v>6558392.68</v>
      </c>
      <c r="CN99" s="4">
        <v>859433.8</v>
      </c>
      <c r="CO99" s="4">
        <v>1141867.39</v>
      </c>
      <c r="CP99" s="4">
        <v>8559693.87</v>
      </c>
      <c r="CQ99" s="4">
        <v>-4201111.02</v>
      </c>
      <c r="CR99" s="4">
        <v>126500</v>
      </c>
      <c r="CS99" s="4">
        <v>3083364.64</v>
      </c>
      <c r="CT99" s="4">
        <v>-1000</v>
      </c>
      <c r="CU99" s="4">
        <v>0</v>
      </c>
      <c r="CV99" s="4">
        <v>0</v>
      </c>
      <c r="CW99" s="4">
        <v>0</v>
      </c>
      <c r="CX99" s="4">
        <v>-315000</v>
      </c>
      <c r="CY99" s="4">
        <v>0</v>
      </c>
      <c r="CZ99" s="4">
        <v>0</v>
      </c>
      <c r="DA99" s="4">
        <v>0</v>
      </c>
      <c r="DB99" s="4">
        <v>-29653.72</v>
      </c>
      <c r="DC99" s="4">
        <v>-29833.65</v>
      </c>
      <c r="DD99" s="4">
        <v>0</v>
      </c>
      <c r="DE99" s="4">
        <v>-1336900.1</v>
      </c>
      <c r="DF99" s="4">
        <v>-2767699.21</v>
      </c>
      <c r="DG99" s="4">
        <v>3175000</v>
      </c>
      <c r="DH99" s="4">
        <v>-48515.99</v>
      </c>
      <c r="DI99" s="4">
        <v>0</v>
      </c>
      <c r="DJ99" s="4">
        <v>3126484.01</v>
      </c>
      <c r="DK99" s="4">
        <v>-319017.39</v>
      </c>
      <c r="DL99" s="4">
        <v>3133424.58</v>
      </c>
      <c r="DM99" s="4">
        <v>0</v>
      </c>
      <c r="DN99" s="4">
        <v>711585</v>
      </c>
      <c r="DO99" s="4">
        <v>0</v>
      </c>
      <c r="DP99" s="4">
        <v>0</v>
      </c>
      <c r="DQ99" s="4">
        <v>0</v>
      </c>
      <c r="DR99" s="4">
        <v>3845009.58</v>
      </c>
      <c r="DS99" s="4">
        <v>0</v>
      </c>
      <c r="DT99" s="4">
        <v>95701.42</v>
      </c>
      <c r="DU99" s="4">
        <v>0</v>
      </c>
      <c r="DV99" s="4">
        <v>0</v>
      </c>
      <c r="DW99" s="4">
        <v>95701.42</v>
      </c>
      <c r="DX99" s="5">
        <v>183306.52</v>
      </c>
      <c r="DY99" s="5">
        <v>3411295.68</v>
      </c>
      <c r="DZ99" s="5">
        <v>4518256.02</v>
      </c>
      <c r="EA99" s="5">
        <v>18474.45</v>
      </c>
      <c r="EB99" s="5">
        <v>8131332.67</v>
      </c>
      <c r="EC99" s="5">
        <v>6141930.66</v>
      </c>
      <c r="ED99" s="5">
        <v>842552.19</v>
      </c>
      <c r="EE99" s="5">
        <v>994331.13</v>
      </c>
      <c r="EF99" s="5">
        <v>7978813.98</v>
      </c>
      <c r="EG99" s="5">
        <v>-4128777.56</v>
      </c>
      <c r="EH99" s="5">
        <v>0</v>
      </c>
      <c r="EI99" s="5">
        <v>2868219.43</v>
      </c>
      <c r="EJ99" s="5">
        <v>-293176</v>
      </c>
      <c r="EK99" s="5">
        <v>0</v>
      </c>
      <c r="EL99" s="5">
        <v>0</v>
      </c>
      <c r="EM99" s="5">
        <v>0</v>
      </c>
      <c r="EN99" s="5">
        <v>0</v>
      </c>
      <c r="EO99" s="5">
        <v>0</v>
      </c>
      <c r="EP99" s="5">
        <v>0</v>
      </c>
      <c r="EQ99" s="5">
        <v>0</v>
      </c>
      <c r="ER99" s="5">
        <v>-150563.37</v>
      </c>
      <c r="ES99" s="5">
        <v>-150677.48</v>
      </c>
      <c r="ET99" s="5">
        <v>0</v>
      </c>
      <c r="EU99" s="5">
        <v>-1704297.5</v>
      </c>
      <c r="EV99" s="5">
        <v>-1551778.81</v>
      </c>
      <c r="EW99" s="5">
        <v>2146000</v>
      </c>
      <c r="EX99" s="5">
        <v>-1424952.96</v>
      </c>
      <c r="EY99" s="5">
        <v>0</v>
      </c>
      <c r="EZ99" s="5">
        <v>721047.04</v>
      </c>
      <c r="FA99" s="5">
        <v>132090.44</v>
      </c>
      <c r="FB99" s="5">
        <v>3854471.62</v>
      </c>
      <c r="FC99" s="5">
        <v>0</v>
      </c>
      <c r="FD99" s="5">
        <v>572444.4</v>
      </c>
      <c r="FE99" s="5">
        <v>0</v>
      </c>
      <c r="FF99" s="5">
        <v>0</v>
      </c>
      <c r="FG99" s="5">
        <v>0</v>
      </c>
      <c r="FH99" s="5">
        <v>4426916.02</v>
      </c>
      <c r="FI99" s="5">
        <v>0</v>
      </c>
      <c r="FJ99" s="5">
        <v>227791.86</v>
      </c>
      <c r="FK99" s="5">
        <v>0</v>
      </c>
      <c r="FL99" s="5">
        <v>0</v>
      </c>
      <c r="FM99" s="5">
        <v>227791.86</v>
      </c>
      <c r="FN99" s="11">
        <f t="shared" si="2"/>
        <v>-0.4959067773573209</v>
      </c>
      <c r="FO99" s="11">
        <f t="shared" si="3"/>
        <v>0.5164127862450374</v>
      </c>
    </row>
    <row r="100" spans="1:171" ht="12.75">
      <c r="A100" s="3" t="s">
        <v>159</v>
      </c>
      <c r="B100" s="4">
        <v>425088.66</v>
      </c>
      <c r="C100" s="4">
        <v>2535815</v>
      </c>
      <c r="D100" s="4">
        <v>7273983.59</v>
      </c>
      <c r="E100" s="4">
        <v>30267.31</v>
      </c>
      <c r="F100" s="4">
        <v>10265154.56</v>
      </c>
      <c r="G100" s="4">
        <v>8649910.64</v>
      </c>
      <c r="H100" s="4">
        <v>1052582.51</v>
      </c>
      <c r="I100" s="4">
        <v>544732.63</v>
      </c>
      <c r="J100" s="4">
        <v>10247225.78</v>
      </c>
      <c r="K100" s="4">
        <v>-829166.05</v>
      </c>
      <c r="L100" s="4">
        <v>5000</v>
      </c>
      <c r="M100" s="4">
        <v>434500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-43227.6</v>
      </c>
      <c r="W100" s="4">
        <v>-43839.44</v>
      </c>
      <c r="X100" s="4">
        <v>0</v>
      </c>
      <c r="Y100" s="4">
        <v>-432893.65</v>
      </c>
      <c r="Z100" s="4">
        <v>-414964.87</v>
      </c>
      <c r="AA100" s="4">
        <v>100000</v>
      </c>
      <c r="AB100" s="4">
        <v>-189843.75</v>
      </c>
      <c r="AC100" s="4">
        <v>0</v>
      </c>
      <c r="AD100" s="4">
        <v>-89843.75</v>
      </c>
      <c r="AE100" s="4">
        <v>-415027.23</v>
      </c>
      <c r="AF100" s="4">
        <v>946807.69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946807.69</v>
      </c>
      <c r="AM100" s="4">
        <v>0</v>
      </c>
      <c r="AN100" s="4">
        <v>1261376.22</v>
      </c>
      <c r="AO100" s="4">
        <v>0</v>
      </c>
      <c r="AP100" s="4">
        <v>0</v>
      </c>
      <c r="AQ100" s="4">
        <v>1261376.22</v>
      </c>
      <c r="AR100" s="4">
        <v>622915.45</v>
      </c>
      <c r="AS100" s="4">
        <v>3017916.68</v>
      </c>
      <c r="AT100" s="4">
        <v>7930990.4</v>
      </c>
      <c r="AU100" s="4">
        <v>31236.66</v>
      </c>
      <c r="AV100" s="4">
        <v>11603059.19</v>
      </c>
      <c r="AW100" s="4">
        <v>8819239.44</v>
      </c>
      <c r="AX100" s="4">
        <v>1308069.03</v>
      </c>
      <c r="AY100" s="4">
        <v>769063.35</v>
      </c>
      <c r="AZ100" s="4">
        <v>10896371.82</v>
      </c>
      <c r="BA100" s="4">
        <v>-2316129.05</v>
      </c>
      <c r="BB100" s="4">
        <v>129000</v>
      </c>
      <c r="BC100" s="4">
        <v>4577065</v>
      </c>
      <c r="BD100" s="4">
        <v>0</v>
      </c>
      <c r="BE100" s="4">
        <v>0</v>
      </c>
      <c r="BF100" s="4">
        <v>-55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-27533.32</v>
      </c>
      <c r="BM100" s="4">
        <v>-34242.99</v>
      </c>
      <c r="BN100" s="4">
        <v>0</v>
      </c>
      <c r="BO100" s="4">
        <v>2362347.63</v>
      </c>
      <c r="BP100" s="4">
        <v>3069035</v>
      </c>
      <c r="BQ100" s="4">
        <v>600000</v>
      </c>
      <c r="BR100" s="4">
        <v>-223787.69</v>
      </c>
      <c r="BS100" s="4">
        <v>0</v>
      </c>
      <c r="BT100" s="4">
        <v>376212.31</v>
      </c>
      <c r="BU100" s="4">
        <v>2623631.07</v>
      </c>
      <c r="BV100" s="4">
        <v>1323020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1323020</v>
      </c>
      <c r="CC100" s="4">
        <v>0</v>
      </c>
      <c r="CD100" s="4">
        <v>3885007.29</v>
      </c>
      <c r="CE100" s="4">
        <v>0</v>
      </c>
      <c r="CF100" s="4">
        <v>0</v>
      </c>
      <c r="CG100" s="4">
        <v>3885007.29</v>
      </c>
      <c r="CH100" s="4">
        <v>567017.75</v>
      </c>
      <c r="CI100" s="4">
        <v>3608076.69</v>
      </c>
      <c r="CJ100" s="4">
        <v>8585162.55</v>
      </c>
      <c r="CK100" s="4">
        <v>54042.75</v>
      </c>
      <c r="CL100" s="4">
        <v>12814299.74</v>
      </c>
      <c r="CM100" s="4">
        <v>10270503.7</v>
      </c>
      <c r="CN100" s="4">
        <v>1350064.84</v>
      </c>
      <c r="CO100" s="4">
        <v>926659.18</v>
      </c>
      <c r="CP100" s="4">
        <v>12547227.72</v>
      </c>
      <c r="CQ100" s="4">
        <v>-2206924.74</v>
      </c>
      <c r="CR100" s="4">
        <v>36440</v>
      </c>
      <c r="CS100" s="4">
        <v>921496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81669.47</v>
      </c>
      <c r="DC100" s="4">
        <v>-43541.51</v>
      </c>
      <c r="DD100" s="4">
        <v>0</v>
      </c>
      <c r="DE100" s="4">
        <v>-1167319.27</v>
      </c>
      <c r="DF100" s="4">
        <v>-900247.25</v>
      </c>
      <c r="DG100" s="4">
        <v>599999.65</v>
      </c>
      <c r="DH100" s="4">
        <v>-167120</v>
      </c>
      <c r="DI100" s="4">
        <v>0</v>
      </c>
      <c r="DJ100" s="4">
        <v>432879.65</v>
      </c>
      <c r="DK100" s="4">
        <v>332446.01</v>
      </c>
      <c r="DL100" s="4">
        <v>1755899.65</v>
      </c>
      <c r="DM100" s="4">
        <v>0</v>
      </c>
      <c r="DN100" s="4">
        <v>0</v>
      </c>
      <c r="DO100" s="4">
        <v>0</v>
      </c>
      <c r="DP100" s="4">
        <v>0</v>
      </c>
      <c r="DQ100" s="4">
        <v>0</v>
      </c>
      <c r="DR100" s="4">
        <v>1755899.65</v>
      </c>
      <c r="DS100" s="4">
        <v>0</v>
      </c>
      <c r="DT100" s="4">
        <v>4217453.3</v>
      </c>
      <c r="DU100" s="4">
        <v>0</v>
      </c>
      <c r="DV100" s="4">
        <v>0</v>
      </c>
      <c r="DW100" s="4">
        <v>4217453.3</v>
      </c>
      <c r="DX100" s="5">
        <v>845991.53</v>
      </c>
      <c r="DY100" s="5">
        <v>4560674.41</v>
      </c>
      <c r="DZ100" s="5">
        <v>10503243.58</v>
      </c>
      <c r="EA100" s="5">
        <v>148921.36</v>
      </c>
      <c r="EB100" s="5">
        <v>16058830.88</v>
      </c>
      <c r="EC100" s="5">
        <v>12282368.46</v>
      </c>
      <c r="ED100" s="5">
        <v>1363066.36</v>
      </c>
      <c r="EE100" s="5">
        <v>2085307.77</v>
      </c>
      <c r="EF100" s="5">
        <v>15730742.59</v>
      </c>
      <c r="EG100" s="5">
        <v>-6065304.53</v>
      </c>
      <c r="EH100" s="5">
        <v>143775</v>
      </c>
      <c r="EI100" s="5">
        <v>4075506.63</v>
      </c>
      <c r="EJ100" s="5">
        <v>0</v>
      </c>
      <c r="EK100" s="5">
        <v>0</v>
      </c>
      <c r="EL100" s="5">
        <v>0</v>
      </c>
      <c r="EM100" s="5">
        <v>0</v>
      </c>
      <c r="EN100" s="5">
        <v>0</v>
      </c>
      <c r="EO100" s="5">
        <v>0</v>
      </c>
      <c r="EP100" s="5">
        <v>0</v>
      </c>
      <c r="EQ100" s="5">
        <v>0</v>
      </c>
      <c r="ER100" s="5">
        <v>27361.07</v>
      </c>
      <c r="ES100" s="5">
        <v>-75311.79</v>
      </c>
      <c r="ET100" s="5">
        <v>0</v>
      </c>
      <c r="EU100" s="5">
        <v>-1818661.83</v>
      </c>
      <c r="EV100" s="5">
        <v>-1490573.54</v>
      </c>
      <c r="EW100" s="5">
        <v>0</v>
      </c>
      <c r="EX100" s="5">
        <v>-287490.2</v>
      </c>
      <c r="EY100" s="5">
        <v>0</v>
      </c>
      <c r="EZ100" s="5">
        <v>-287490.2</v>
      </c>
      <c r="FA100" s="5">
        <v>-2533672.99</v>
      </c>
      <c r="FB100" s="5">
        <v>1468409.45</v>
      </c>
      <c r="FC100" s="5">
        <v>0</v>
      </c>
      <c r="FD100" s="5">
        <v>0</v>
      </c>
      <c r="FE100" s="5">
        <v>0</v>
      </c>
      <c r="FF100" s="5">
        <v>0</v>
      </c>
      <c r="FG100" s="5">
        <v>0</v>
      </c>
      <c r="FH100" s="5">
        <v>1468409.45</v>
      </c>
      <c r="FI100" s="5">
        <v>0</v>
      </c>
      <c r="FJ100" s="5">
        <v>1683780.31</v>
      </c>
      <c r="FK100" s="5">
        <v>0</v>
      </c>
      <c r="FL100" s="5">
        <v>0</v>
      </c>
      <c r="FM100" s="5">
        <v>1683780.31</v>
      </c>
      <c r="FN100" s="11">
        <f t="shared" si="2"/>
        <v>0.016392808540493194</v>
      </c>
      <c r="FO100" s="11">
        <f t="shared" si="3"/>
        <v>0</v>
      </c>
    </row>
    <row r="101" spans="1:171" ht="12.75">
      <c r="A101" s="3" t="s">
        <v>160</v>
      </c>
      <c r="B101" s="4">
        <v>1246387.91</v>
      </c>
      <c r="C101" s="4">
        <v>2506532.3</v>
      </c>
      <c r="D101" s="4">
        <v>5373589.5</v>
      </c>
      <c r="E101" s="4">
        <v>14365.99</v>
      </c>
      <c r="F101" s="4">
        <v>9140875.7</v>
      </c>
      <c r="G101" s="4">
        <v>7295390.92</v>
      </c>
      <c r="H101" s="4">
        <v>911323.58</v>
      </c>
      <c r="I101" s="4">
        <v>368238.35</v>
      </c>
      <c r="J101" s="4">
        <v>8574952.85</v>
      </c>
      <c r="K101" s="4">
        <v>-436005.44</v>
      </c>
      <c r="L101" s="4">
        <v>257200</v>
      </c>
      <c r="M101" s="4">
        <v>98000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750</v>
      </c>
      <c r="V101" s="4">
        <v>-46480.63</v>
      </c>
      <c r="W101" s="4">
        <v>-47981.45</v>
      </c>
      <c r="X101" s="4">
        <v>0</v>
      </c>
      <c r="Y101" s="4">
        <v>-126536.07</v>
      </c>
      <c r="Z101" s="4">
        <v>439386.78</v>
      </c>
      <c r="AA101" s="4">
        <v>0</v>
      </c>
      <c r="AB101" s="4">
        <v>-279960</v>
      </c>
      <c r="AC101" s="4">
        <v>0</v>
      </c>
      <c r="AD101" s="4">
        <v>-279960</v>
      </c>
      <c r="AE101" s="4">
        <v>346571.07</v>
      </c>
      <c r="AF101" s="4">
        <v>693400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693400</v>
      </c>
      <c r="AM101" s="4">
        <v>0</v>
      </c>
      <c r="AN101" s="4">
        <v>837335.14</v>
      </c>
      <c r="AO101" s="4">
        <v>0</v>
      </c>
      <c r="AP101" s="4">
        <v>0</v>
      </c>
      <c r="AQ101" s="4">
        <v>837335.14</v>
      </c>
      <c r="AR101" s="4">
        <v>1556385</v>
      </c>
      <c r="AS101" s="4">
        <v>2701708.96</v>
      </c>
      <c r="AT101" s="4">
        <v>8927588.93</v>
      </c>
      <c r="AU101" s="4">
        <v>27977.85</v>
      </c>
      <c r="AV101" s="4">
        <v>13213660.74</v>
      </c>
      <c r="AW101" s="4">
        <v>7860447.0600000005</v>
      </c>
      <c r="AX101" s="4">
        <v>1682003.61</v>
      </c>
      <c r="AY101" s="4">
        <v>469880.52</v>
      </c>
      <c r="AZ101" s="4">
        <v>10012331.19</v>
      </c>
      <c r="BA101" s="4">
        <v>-863586.77</v>
      </c>
      <c r="BB101" s="4">
        <v>31000</v>
      </c>
      <c r="BC101" s="4">
        <v>315999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5000</v>
      </c>
      <c r="BL101" s="4">
        <v>-29386.56</v>
      </c>
      <c r="BM101" s="4">
        <v>-31931.85</v>
      </c>
      <c r="BN101" s="4">
        <v>0</v>
      </c>
      <c r="BO101" s="4">
        <v>-540974.33</v>
      </c>
      <c r="BP101" s="4">
        <v>2660355.22</v>
      </c>
      <c r="BQ101" s="4">
        <v>0</v>
      </c>
      <c r="BR101" s="4">
        <v>-279960</v>
      </c>
      <c r="BS101" s="4">
        <v>0</v>
      </c>
      <c r="BT101" s="4">
        <v>-279960</v>
      </c>
      <c r="BU101" s="4">
        <v>2012989.9</v>
      </c>
      <c r="BV101" s="4">
        <v>413440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413440</v>
      </c>
      <c r="CC101" s="4">
        <v>0</v>
      </c>
      <c r="CD101" s="4">
        <v>2850325.04</v>
      </c>
      <c r="CE101" s="4">
        <v>0</v>
      </c>
      <c r="CF101" s="4">
        <v>0</v>
      </c>
      <c r="CG101" s="4">
        <v>2850325.04</v>
      </c>
      <c r="CH101" s="4">
        <v>1936135.47</v>
      </c>
      <c r="CI101" s="4">
        <v>3386794.76</v>
      </c>
      <c r="CJ101" s="4">
        <v>6007691</v>
      </c>
      <c r="CK101" s="4">
        <v>128449.94</v>
      </c>
      <c r="CL101" s="4">
        <v>11459071.17</v>
      </c>
      <c r="CM101" s="4">
        <v>8952914.9</v>
      </c>
      <c r="CN101" s="4">
        <v>1293724.65</v>
      </c>
      <c r="CO101" s="4">
        <v>812916</v>
      </c>
      <c r="CP101" s="4">
        <v>11059555.55</v>
      </c>
      <c r="CQ101" s="4">
        <v>-2217304.69</v>
      </c>
      <c r="CR101" s="4">
        <v>30000</v>
      </c>
      <c r="CS101" s="4">
        <v>867050</v>
      </c>
      <c r="CT101" s="4">
        <v>-43348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19436.67</v>
      </c>
      <c r="DC101" s="4">
        <v>-16490.49</v>
      </c>
      <c r="DD101" s="4">
        <v>0</v>
      </c>
      <c r="DE101" s="4">
        <v>-1344166.02</v>
      </c>
      <c r="DF101" s="4">
        <v>-944650.4</v>
      </c>
      <c r="DG101" s="4">
        <v>0</v>
      </c>
      <c r="DH101" s="4">
        <v>-279960</v>
      </c>
      <c r="DI101" s="4">
        <v>0</v>
      </c>
      <c r="DJ101" s="4">
        <v>-279960</v>
      </c>
      <c r="DK101" s="4">
        <v>-1257269.04</v>
      </c>
      <c r="DL101" s="4">
        <v>133480</v>
      </c>
      <c r="DM101" s="4">
        <v>0</v>
      </c>
      <c r="DN101" s="4">
        <v>0</v>
      </c>
      <c r="DO101" s="4">
        <v>0</v>
      </c>
      <c r="DP101" s="4">
        <v>0</v>
      </c>
      <c r="DQ101" s="4">
        <v>0</v>
      </c>
      <c r="DR101" s="4">
        <v>133480</v>
      </c>
      <c r="DS101" s="4">
        <v>0</v>
      </c>
      <c r="DT101" s="4">
        <v>1593056</v>
      </c>
      <c r="DU101" s="4">
        <v>0</v>
      </c>
      <c r="DV101" s="4">
        <v>0</v>
      </c>
      <c r="DW101" s="4">
        <v>1593056</v>
      </c>
      <c r="DX101" s="5">
        <v>2075271.83</v>
      </c>
      <c r="DY101" s="5">
        <v>4468828.19</v>
      </c>
      <c r="DZ101" s="5">
        <v>7174556.63</v>
      </c>
      <c r="EA101" s="5">
        <v>37833.09</v>
      </c>
      <c r="EB101" s="5">
        <v>13756489.74</v>
      </c>
      <c r="EC101" s="5">
        <v>10493821.31</v>
      </c>
      <c r="ED101" s="5">
        <v>1019353.86</v>
      </c>
      <c r="EE101" s="5">
        <v>1012367.64</v>
      </c>
      <c r="EF101" s="5">
        <v>12525542.81</v>
      </c>
      <c r="EG101" s="5">
        <v>-3140229.12</v>
      </c>
      <c r="EH101" s="5">
        <v>10000</v>
      </c>
      <c r="EI101" s="5">
        <v>1158745.76</v>
      </c>
      <c r="EJ101" s="5">
        <v>0</v>
      </c>
      <c r="EK101" s="5">
        <v>0</v>
      </c>
      <c r="EL101" s="5">
        <v>0</v>
      </c>
      <c r="EM101" s="5">
        <v>0</v>
      </c>
      <c r="EN101" s="5">
        <v>0</v>
      </c>
      <c r="EO101" s="5">
        <v>0</v>
      </c>
      <c r="EP101" s="5">
        <v>0</v>
      </c>
      <c r="EQ101" s="5">
        <v>0</v>
      </c>
      <c r="ER101" s="5">
        <v>-10080.77</v>
      </c>
      <c r="ES101" s="5">
        <v>-10080.77</v>
      </c>
      <c r="ET101" s="5">
        <v>0</v>
      </c>
      <c r="EU101" s="5">
        <v>-1981564.13</v>
      </c>
      <c r="EV101" s="5">
        <v>-750617.2</v>
      </c>
      <c r="EW101" s="5">
        <v>0</v>
      </c>
      <c r="EX101" s="5">
        <v>-99960</v>
      </c>
      <c r="EY101" s="5">
        <v>0</v>
      </c>
      <c r="EZ101" s="5">
        <v>-99960</v>
      </c>
      <c r="FA101" s="5">
        <v>-906403.96</v>
      </c>
      <c r="FB101" s="5">
        <v>33520</v>
      </c>
      <c r="FC101" s="5">
        <v>0</v>
      </c>
      <c r="FD101" s="5">
        <v>0</v>
      </c>
      <c r="FE101" s="5">
        <v>0</v>
      </c>
      <c r="FF101" s="5">
        <v>0</v>
      </c>
      <c r="FG101" s="5">
        <v>0</v>
      </c>
      <c r="FH101" s="5">
        <v>33520</v>
      </c>
      <c r="FI101" s="5">
        <v>0</v>
      </c>
      <c r="FJ101" s="5">
        <v>686652.04</v>
      </c>
      <c r="FK101" s="5">
        <v>0</v>
      </c>
      <c r="FL101" s="5">
        <v>0</v>
      </c>
      <c r="FM101" s="5">
        <v>686652.04</v>
      </c>
      <c r="FN101" s="11">
        <f t="shared" si="2"/>
        <v>0.1020954056263484</v>
      </c>
      <c r="FO101" s="11">
        <f t="shared" si="3"/>
        <v>0</v>
      </c>
    </row>
    <row r="102" spans="1:171" ht="12.75">
      <c r="A102" s="3" t="s">
        <v>161</v>
      </c>
      <c r="B102" s="4">
        <v>847316.45</v>
      </c>
      <c r="C102" s="4">
        <v>2642947.12</v>
      </c>
      <c r="D102" s="4">
        <v>3973535</v>
      </c>
      <c r="E102" s="4">
        <v>8183.59</v>
      </c>
      <c r="F102" s="4">
        <v>7471982.16</v>
      </c>
      <c r="G102" s="4">
        <v>6533452.57</v>
      </c>
      <c r="H102" s="4">
        <v>544363.52</v>
      </c>
      <c r="I102" s="4">
        <v>251225.25</v>
      </c>
      <c r="J102" s="4">
        <v>7329041.34</v>
      </c>
      <c r="K102" s="4">
        <v>-68228.15</v>
      </c>
      <c r="L102" s="4">
        <v>0</v>
      </c>
      <c r="M102" s="4">
        <v>42955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-137444.72</v>
      </c>
      <c r="W102" s="4">
        <v>-137444.72</v>
      </c>
      <c r="X102" s="4">
        <v>0</v>
      </c>
      <c r="Y102" s="4">
        <v>-162717.87</v>
      </c>
      <c r="Z102" s="4">
        <v>-19777.05</v>
      </c>
      <c r="AA102" s="4">
        <v>0</v>
      </c>
      <c r="AB102" s="4">
        <v>-331200</v>
      </c>
      <c r="AC102" s="4">
        <v>0</v>
      </c>
      <c r="AD102" s="4">
        <v>-331200</v>
      </c>
      <c r="AE102" s="4">
        <v>85019.75</v>
      </c>
      <c r="AF102" s="4">
        <v>2100200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2100200</v>
      </c>
      <c r="AM102" s="4">
        <v>0</v>
      </c>
      <c r="AN102" s="4">
        <v>318099.24</v>
      </c>
      <c r="AO102" s="4">
        <v>0</v>
      </c>
      <c r="AP102" s="4">
        <v>0</v>
      </c>
      <c r="AQ102" s="4">
        <v>318099.24</v>
      </c>
      <c r="AR102" s="4">
        <v>946605.45</v>
      </c>
      <c r="AS102" s="4">
        <v>2999849.87</v>
      </c>
      <c r="AT102" s="4">
        <v>4635194.38</v>
      </c>
      <c r="AU102" s="4">
        <v>12927.75</v>
      </c>
      <c r="AV102" s="4">
        <v>8594577.45</v>
      </c>
      <c r="AW102" s="4">
        <v>6679493.73</v>
      </c>
      <c r="AX102" s="4">
        <v>1117210</v>
      </c>
      <c r="AY102" s="4">
        <v>261274.12</v>
      </c>
      <c r="AZ102" s="4">
        <v>8057977.85</v>
      </c>
      <c r="BA102" s="4">
        <v>-33587.98</v>
      </c>
      <c r="BB102" s="4">
        <v>0</v>
      </c>
      <c r="BC102" s="4">
        <v>2885000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-116565.69</v>
      </c>
      <c r="BM102" s="4">
        <v>-116565.69</v>
      </c>
      <c r="BN102" s="4">
        <v>0</v>
      </c>
      <c r="BO102" s="4">
        <v>2734846.33</v>
      </c>
      <c r="BP102" s="4">
        <v>3271445.93</v>
      </c>
      <c r="BQ102" s="4">
        <v>0</v>
      </c>
      <c r="BR102" s="4">
        <v>-439200</v>
      </c>
      <c r="BS102" s="4">
        <v>0</v>
      </c>
      <c r="BT102" s="4">
        <v>-439200</v>
      </c>
      <c r="BU102" s="4">
        <v>2713846.11</v>
      </c>
      <c r="BV102" s="4">
        <v>1661000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1661000</v>
      </c>
      <c r="CC102" s="4">
        <v>0</v>
      </c>
      <c r="CD102" s="4">
        <v>3031945.35</v>
      </c>
      <c r="CE102" s="4">
        <v>0</v>
      </c>
      <c r="CF102" s="4">
        <v>0</v>
      </c>
      <c r="CG102" s="4">
        <v>3031945.35</v>
      </c>
      <c r="CH102" s="4">
        <v>999562.38</v>
      </c>
      <c r="CI102" s="4">
        <v>3501430.71</v>
      </c>
      <c r="CJ102" s="4">
        <v>4888025.07</v>
      </c>
      <c r="CK102" s="4">
        <v>13070.5</v>
      </c>
      <c r="CL102" s="4">
        <v>9402088.66</v>
      </c>
      <c r="CM102" s="4">
        <v>9340284.24</v>
      </c>
      <c r="CN102" s="4">
        <v>1236225.2</v>
      </c>
      <c r="CO102" s="4">
        <v>1041645.58</v>
      </c>
      <c r="CP102" s="4">
        <v>11618155.02</v>
      </c>
      <c r="CQ102" s="4">
        <v>-2141458.62</v>
      </c>
      <c r="CR102" s="4">
        <v>0</v>
      </c>
      <c r="CS102" s="4">
        <v>3025983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-97759.67</v>
      </c>
      <c r="DC102" s="4">
        <v>-98315.36</v>
      </c>
      <c r="DD102" s="4">
        <v>0</v>
      </c>
      <c r="DE102" s="4">
        <v>786764.71</v>
      </c>
      <c r="DF102" s="4">
        <v>-1429301.65</v>
      </c>
      <c r="DG102" s="4">
        <v>0</v>
      </c>
      <c r="DH102" s="4">
        <v>-439200</v>
      </c>
      <c r="DI102" s="4">
        <v>0</v>
      </c>
      <c r="DJ102" s="4">
        <v>-439200</v>
      </c>
      <c r="DK102" s="4">
        <v>-1997720.96</v>
      </c>
      <c r="DL102" s="4">
        <v>1221800</v>
      </c>
      <c r="DM102" s="4">
        <v>0</v>
      </c>
      <c r="DN102" s="4">
        <v>0</v>
      </c>
      <c r="DO102" s="4">
        <v>0</v>
      </c>
      <c r="DP102" s="4">
        <v>0</v>
      </c>
      <c r="DQ102" s="4">
        <v>0</v>
      </c>
      <c r="DR102" s="4">
        <v>1221800</v>
      </c>
      <c r="DS102" s="4">
        <v>0</v>
      </c>
      <c r="DT102" s="4">
        <v>1034224.39</v>
      </c>
      <c r="DU102" s="4">
        <v>0</v>
      </c>
      <c r="DV102" s="4">
        <v>0</v>
      </c>
      <c r="DW102" s="4">
        <v>1034224.39</v>
      </c>
      <c r="DX102" s="5">
        <v>1259344.28</v>
      </c>
      <c r="DY102" s="5">
        <v>4403974.8</v>
      </c>
      <c r="DZ102" s="5">
        <v>6643112.18</v>
      </c>
      <c r="EA102" s="5">
        <v>39044.94</v>
      </c>
      <c r="EB102" s="5">
        <v>12345476.2</v>
      </c>
      <c r="EC102" s="5">
        <v>9067294.07</v>
      </c>
      <c r="ED102" s="5">
        <v>1332521.1</v>
      </c>
      <c r="EE102" s="5">
        <v>1060940.92</v>
      </c>
      <c r="EF102" s="5">
        <v>11460756.09</v>
      </c>
      <c r="EG102" s="5">
        <v>-3597300.95</v>
      </c>
      <c r="EH102" s="5">
        <v>0</v>
      </c>
      <c r="EI102" s="5">
        <v>27245.93</v>
      </c>
      <c r="EJ102" s="5">
        <v>0</v>
      </c>
      <c r="EK102" s="5">
        <v>0</v>
      </c>
      <c r="EL102" s="5">
        <v>0</v>
      </c>
      <c r="EM102" s="5">
        <v>0</v>
      </c>
      <c r="EN102" s="5">
        <v>0</v>
      </c>
      <c r="EO102" s="5">
        <v>0</v>
      </c>
      <c r="EP102" s="5">
        <v>0</v>
      </c>
      <c r="EQ102" s="5">
        <v>0</v>
      </c>
      <c r="ER102" s="5">
        <v>-70512.63</v>
      </c>
      <c r="ES102" s="5">
        <v>-77061.47</v>
      </c>
      <c r="ET102" s="5">
        <v>0</v>
      </c>
      <c r="EU102" s="5">
        <v>-3640567.65</v>
      </c>
      <c r="EV102" s="5">
        <v>-2755847.54</v>
      </c>
      <c r="EW102" s="5">
        <v>0</v>
      </c>
      <c r="EX102" s="5">
        <v>-473800</v>
      </c>
      <c r="EY102" s="5">
        <v>0</v>
      </c>
      <c r="EZ102" s="5">
        <v>-473800</v>
      </c>
      <c r="FA102" s="5">
        <v>884350.79</v>
      </c>
      <c r="FB102" s="5">
        <v>748000</v>
      </c>
      <c r="FC102" s="5">
        <v>0</v>
      </c>
      <c r="FD102" s="5">
        <v>0</v>
      </c>
      <c r="FE102" s="5">
        <v>0</v>
      </c>
      <c r="FF102" s="5">
        <v>0</v>
      </c>
      <c r="FG102" s="5">
        <v>0</v>
      </c>
      <c r="FH102" s="5">
        <v>748000</v>
      </c>
      <c r="FI102" s="5">
        <v>0</v>
      </c>
      <c r="FJ102" s="5">
        <v>1918575.18</v>
      </c>
      <c r="FK102" s="5">
        <v>0</v>
      </c>
      <c r="FL102" s="5">
        <v>0</v>
      </c>
      <c r="FM102" s="5">
        <v>1918575.18</v>
      </c>
      <c r="FN102" s="11">
        <f t="shared" si="2"/>
        <v>-0.07561314726766065</v>
      </c>
      <c r="FO102" s="11">
        <f t="shared" si="3"/>
        <v>0</v>
      </c>
    </row>
    <row r="103" spans="1:171" ht="12.75">
      <c r="A103" s="3" t="s">
        <v>162</v>
      </c>
      <c r="B103" s="4">
        <v>1007762.05</v>
      </c>
      <c r="C103" s="4">
        <v>4542520.33</v>
      </c>
      <c r="D103" s="4">
        <v>11696331.5</v>
      </c>
      <c r="E103" s="4">
        <v>78174.36</v>
      </c>
      <c r="F103" s="4">
        <v>17324788.24</v>
      </c>
      <c r="G103" s="4">
        <v>14556636.6</v>
      </c>
      <c r="H103" s="4">
        <v>939120.64</v>
      </c>
      <c r="I103" s="4">
        <v>1045193.78</v>
      </c>
      <c r="J103" s="4">
        <v>16540951.02</v>
      </c>
      <c r="K103" s="4">
        <v>-1208605.22</v>
      </c>
      <c r="L103" s="4">
        <v>91890</v>
      </c>
      <c r="M103" s="4">
        <v>817724.96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-183273.54</v>
      </c>
      <c r="W103" s="4">
        <v>-137982.77</v>
      </c>
      <c r="X103" s="4">
        <v>0</v>
      </c>
      <c r="Y103" s="4">
        <v>-482263.8</v>
      </c>
      <c r="Z103" s="4">
        <v>301573.42</v>
      </c>
      <c r="AA103" s="4">
        <v>750000</v>
      </c>
      <c r="AB103" s="4">
        <v>-547785.79</v>
      </c>
      <c r="AC103" s="4">
        <v>0</v>
      </c>
      <c r="AD103" s="4">
        <v>202214.21</v>
      </c>
      <c r="AE103" s="4">
        <v>-158584.63</v>
      </c>
      <c r="AF103" s="4">
        <v>2527643.26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2527643.26</v>
      </c>
      <c r="AM103" s="4">
        <v>0</v>
      </c>
      <c r="AN103" s="4">
        <v>871450.39</v>
      </c>
      <c r="AO103" s="4">
        <v>0</v>
      </c>
      <c r="AP103" s="4">
        <v>0</v>
      </c>
      <c r="AQ103" s="4">
        <v>871450.39</v>
      </c>
      <c r="AR103" s="4">
        <v>966154.77</v>
      </c>
      <c r="AS103" s="4">
        <v>5407725.85</v>
      </c>
      <c r="AT103" s="4">
        <v>9417936.02</v>
      </c>
      <c r="AU103" s="4">
        <v>89535.32</v>
      </c>
      <c r="AV103" s="4">
        <v>15881351.96</v>
      </c>
      <c r="AW103" s="4">
        <v>13093937.36</v>
      </c>
      <c r="AX103" s="4">
        <v>1378432.71</v>
      </c>
      <c r="AY103" s="4">
        <v>978163.41</v>
      </c>
      <c r="AZ103" s="4">
        <v>15450533.48</v>
      </c>
      <c r="BA103" s="4">
        <v>-3189435.89</v>
      </c>
      <c r="BB103" s="4">
        <v>306660</v>
      </c>
      <c r="BC103" s="4">
        <v>2025724.73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-51358.27</v>
      </c>
      <c r="BM103" s="4">
        <v>-95410.8</v>
      </c>
      <c r="BN103" s="4">
        <v>0</v>
      </c>
      <c r="BO103" s="4">
        <v>-908409.43</v>
      </c>
      <c r="BP103" s="4">
        <v>-477590.95</v>
      </c>
      <c r="BQ103" s="4">
        <v>500377.6</v>
      </c>
      <c r="BR103" s="4">
        <v>-661270.25</v>
      </c>
      <c r="BS103" s="4">
        <v>0</v>
      </c>
      <c r="BT103" s="4">
        <v>-160892.65</v>
      </c>
      <c r="BU103" s="4">
        <v>29909.68</v>
      </c>
      <c r="BV103" s="4">
        <v>2366750.61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2366750.61</v>
      </c>
      <c r="CC103" s="4">
        <v>0</v>
      </c>
      <c r="CD103" s="4">
        <v>901360.07</v>
      </c>
      <c r="CE103" s="4">
        <v>0</v>
      </c>
      <c r="CF103" s="4">
        <v>0</v>
      </c>
      <c r="CG103" s="4">
        <v>901360.07</v>
      </c>
      <c r="CH103" s="4">
        <v>1185714.74</v>
      </c>
      <c r="CI103" s="4">
        <v>6682148.76</v>
      </c>
      <c r="CJ103" s="4">
        <v>10458886.83</v>
      </c>
      <c r="CK103" s="4">
        <v>277169.53</v>
      </c>
      <c r="CL103" s="4">
        <v>18603919.86</v>
      </c>
      <c r="CM103" s="4">
        <v>15641163.77</v>
      </c>
      <c r="CN103" s="4">
        <v>1696686.52</v>
      </c>
      <c r="CO103" s="4">
        <v>1469807.7</v>
      </c>
      <c r="CP103" s="4">
        <v>18807657.99</v>
      </c>
      <c r="CQ103" s="4">
        <v>-5062729.74</v>
      </c>
      <c r="CR103" s="4">
        <v>758396</v>
      </c>
      <c r="CS103" s="4">
        <v>5936393.04</v>
      </c>
      <c r="CT103" s="4">
        <v>0</v>
      </c>
      <c r="CU103" s="4">
        <v>0</v>
      </c>
      <c r="CV103" s="4">
        <v>-40000</v>
      </c>
      <c r="CW103" s="4">
        <v>0</v>
      </c>
      <c r="CX103" s="4">
        <v>0</v>
      </c>
      <c r="CY103" s="4">
        <v>0</v>
      </c>
      <c r="CZ103" s="4">
        <v>-8396</v>
      </c>
      <c r="DA103" s="4">
        <v>0</v>
      </c>
      <c r="DB103" s="4">
        <v>-217347.06</v>
      </c>
      <c r="DC103" s="4">
        <v>-76016.09</v>
      </c>
      <c r="DD103" s="4">
        <v>0</v>
      </c>
      <c r="DE103" s="4">
        <v>1366316.24</v>
      </c>
      <c r="DF103" s="4">
        <v>1162578.11</v>
      </c>
      <c r="DG103" s="4">
        <v>0</v>
      </c>
      <c r="DH103" s="4">
        <v>-748585.04</v>
      </c>
      <c r="DI103" s="4">
        <v>0</v>
      </c>
      <c r="DJ103" s="4">
        <v>-748585.04</v>
      </c>
      <c r="DK103" s="4">
        <v>-799670.88</v>
      </c>
      <c r="DL103" s="4">
        <v>1618165.57</v>
      </c>
      <c r="DM103" s="4">
        <v>0</v>
      </c>
      <c r="DN103" s="4">
        <v>0</v>
      </c>
      <c r="DO103" s="4">
        <v>0</v>
      </c>
      <c r="DP103" s="4">
        <v>0</v>
      </c>
      <c r="DQ103" s="4">
        <v>0</v>
      </c>
      <c r="DR103" s="4">
        <v>1618165.57</v>
      </c>
      <c r="DS103" s="4">
        <v>0</v>
      </c>
      <c r="DT103" s="4">
        <v>101689.19</v>
      </c>
      <c r="DU103" s="4">
        <v>0</v>
      </c>
      <c r="DV103" s="4">
        <v>0</v>
      </c>
      <c r="DW103" s="4">
        <v>101689.19</v>
      </c>
      <c r="DX103" s="5">
        <v>1265621.9</v>
      </c>
      <c r="DY103" s="5">
        <v>8387164.72</v>
      </c>
      <c r="DZ103" s="5">
        <v>12533772.08</v>
      </c>
      <c r="EA103" s="5">
        <v>148796.02</v>
      </c>
      <c r="EB103" s="5">
        <v>22335354.72</v>
      </c>
      <c r="EC103" s="5">
        <v>18729924.62</v>
      </c>
      <c r="ED103" s="5">
        <v>1270154.74</v>
      </c>
      <c r="EE103" s="5">
        <v>1716893.75</v>
      </c>
      <c r="EF103" s="5">
        <v>21716973.11</v>
      </c>
      <c r="EG103" s="5">
        <v>-4167597.56</v>
      </c>
      <c r="EH103" s="5">
        <v>560000</v>
      </c>
      <c r="EI103" s="5">
        <v>3953370.31</v>
      </c>
      <c r="EJ103" s="5">
        <v>0</v>
      </c>
      <c r="EK103" s="5">
        <v>0</v>
      </c>
      <c r="EL103" s="5">
        <v>-80000</v>
      </c>
      <c r="EM103" s="5">
        <v>0</v>
      </c>
      <c r="EN103" s="5">
        <v>0</v>
      </c>
      <c r="EO103" s="5">
        <v>0</v>
      </c>
      <c r="EP103" s="5">
        <v>0</v>
      </c>
      <c r="EQ103" s="5">
        <v>0</v>
      </c>
      <c r="ER103" s="5">
        <v>-57123.56</v>
      </c>
      <c r="ES103" s="5">
        <v>-62033.1</v>
      </c>
      <c r="ET103" s="5">
        <v>0</v>
      </c>
      <c r="EU103" s="5">
        <v>208649.19</v>
      </c>
      <c r="EV103" s="5">
        <v>827030.8</v>
      </c>
      <c r="EW103" s="5">
        <v>0</v>
      </c>
      <c r="EX103" s="5">
        <v>-765371.77</v>
      </c>
      <c r="EY103" s="5">
        <v>0</v>
      </c>
      <c r="EZ103" s="5">
        <v>-765371.77</v>
      </c>
      <c r="FA103" s="5">
        <v>1605057.4</v>
      </c>
      <c r="FB103" s="5">
        <v>852793.8</v>
      </c>
      <c r="FC103" s="5">
        <v>0</v>
      </c>
      <c r="FD103" s="5">
        <v>0</v>
      </c>
      <c r="FE103" s="5">
        <v>0</v>
      </c>
      <c r="FF103" s="5">
        <v>0</v>
      </c>
      <c r="FG103" s="5">
        <v>0</v>
      </c>
      <c r="FH103" s="5">
        <v>852793.8</v>
      </c>
      <c r="FI103" s="5">
        <v>0</v>
      </c>
      <c r="FJ103" s="5">
        <v>1706746.59</v>
      </c>
      <c r="FK103" s="5">
        <v>0</v>
      </c>
      <c r="FL103" s="5">
        <v>0</v>
      </c>
      <c r="FM103" s="5">
        <v>1706746.59</v>
      </c>
      <c r="FN103" s="11">
        <f t="shared" si="2"/>
        <v>0.0811982349389793</v>
      </c>
      <c r="FO103" s="11">
        <f t="shared" si="3"/>
        <v>0</v>
      </c>
    </row>
    <row r="104" spans="1:171" ht="12.75">
      <c r="A104" s="3" t="s">
        <v>163</v>
      </c>
      <c r="B104" s="4">
        <v>2052953.15</v>
      </c>
      <c r="C104" s="4">
        <v>6439233.54</v>
      </c>
      <c r="D104" s="4">
        <v>7474731.22</v>
      </c>
      <c r="E104" s="4">
        <v>278646.72</v>
      </c>
      <c r="F104" s="4">
        <v>16245564.63</v>
      </c>
      <c r="G104" s="4">
        <v>13345886.72</v>
      </c>
      <c r="H104" s="4">
        <v>1213153.57</v>
      </c>
      <c r="I104" s="4">
        <v>770291.78</v>
      </c>
      <c r="J104" s="4">
        <v>15329332.07</v>
      </c>
      <c r="K104" s="4">
        <v>-2060262</v>
      </c>
      <c r="L104" s="4">
        <v>199939</v>
      </c>
      <c r="M104" s="4">
        <v>2083033.3</v>
      </c>
      <c r="N104" s="4">
        <v>-142910</v>
      </c>
      <c r="O104" s="4">
        <v>0</v>
      </c>
      <c r="P104" s="4">
        <v>0</v>
      </c>
      <c r="Q104" s="4">
        <v>0</v>
      </c>
      <c r="R104" s="4">
        <v>-1000</v>
      </c>
      <c r="S104" s="4">
        <v>0</v>
      </c>
      <c r="T104" s="4">
        <v>0</v>
      </c>
      <c r="U104" s="4">
        <v>0</v>
      </c>
      <c r="V104" s="4">
        <v>-163315.01</v>
      </c>
      <c r="W104" s="4">
        <v>-165509.17</v>
      </c>
      <c r="X104" s="4">
        <v>0</v>
      </c>
      <c r="Y104" s="4">
        <v>-84514.71</v>
      </c>
      <c r="Z104" s="4">
        <v>831717.85</v>
      </c>
      <c r="AA104" s="4">
        <v>181525</v>
      </c>
      <c r="AB104" s="4">
        <v>-695219.82</v>
      </c>
      <c r="AC104" s="4">
        <v>0</v>
      </c>
      <c r="AD104" s="4">
        <v>-513694.82</v>
      </c>
      <c r="AE104" s="4">
        <v>54446.28</v>
      </c>
      <c r="AF104" s="4">
        <v>2159881.11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2159881.11</v>
      </c>
      <c r="AM104" s="4">
        <v>0</v>
      </c>
      <c r="AN104" s="4">
        <v>626993.85</v>
      </c>
      <c r="AO104" s="4">
        <v>0</v>
      </c>
      <c r="AP104" s="4">
        <v>0</v>
      </c>
      <c r="AQ104" s="4">
        <v>626993.85</v>
      </c>
      <c r="AR104" s="4">
        <v>2366897.88</v>
      </c>
      <c r="AS104" s="4">
        <v>7603903.19</v>
      </c>
      <c r="AT104" s="4">
        <v>8596250.32</v>
      </c>
      <c r="AU104" s="4">
        <v>64503.91</v>
      </c>
      <c r="AV104" s="4">
        <v>18631555.3</v>
      </c>
      <c r="AW104" s="4">
        <v>14413336.88</v>
      </c>
      <c r="AX104" s="4">
        <v>1606485.84</v>
      </c>
      <c r="AY104" s="4">
        <v>868061.15</v>
      </c>
      <c r="AZ104" s="4">
        <v>16887883.87</v>
      </c>
      <c r="BA104" s="4">
        <v>-1814453.99</v>
      </c>
      <c r="BB104" s="4">
        <v>60000</v>
      </c>
      <c r="BC104" s="4">
        <v>1224252.11</v>
      </c>
      <c r="BD104" s="4">
        <v>-128857</v>
      </c>
      <c r="BE104" s="4">
        <v>0</v>
      </c>
      <c r="BF104" s="4">
        <v>-16000</v>
      </c>
      <c r="BG104" s="4">
        <v>0</v>
      </c>
      <c r="BH104" s="4">
        <v>-186000</v>
      </c>
      <c r="BI104" s="4">
        <v>0</v>
      </c>
      <c r="BJ104" s="4">
        <v>0</v>
      </c>
      <c r="BK104" s="4">
        <v>0</v>
      </c>
      <c r="BL104" s="4">
        <v>-112899.47</v>
      </c>
      <c r="BM104" s="4">
        <v>-116828.4</v>
      </c>
      <c r="BN104" s="4">
        <v>0</v>
      </c>
      <c r="BO104" s="4">
        <v>-973958.35</v>
      </c>
      <c r="BP104" s="4">
        <v>769713.08</v>
      </c>
      <c r="BQ104" s="4">
        <v>800000</v>
      </c>
      <c r="BR104" s="4">
        <v>-677488.44</v>
      </c>
      <c r="BS104" s="4">
        <v>0</v>
      </c>
      <c r="BT104" s="4">
        <v>122511.56</v>
      </c>
      <c r="BU104" s="4">
        <v>318030.63</v>
      </c>
      <c r="BV104" s="4">
        <v>2282392.67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2282392.67</v>
      </c>
      <c r="CC104" s="4">
        <v>0</v>
      </c>
      <c r="CD104" s="4">
        <v>945024.48</v>
      </c>
      <c r="CE104" s="4">
        <v>0</v>
      </c>
      <c r="CF104" s="4">
        <v>0</v>
      </c>
      <c r="CG104" s="4">
        <v>945024.48</v>
      </c>
      <c r="CH104" s="4">
        <v>2527525.78</v>
      </c>
      <c r="CI104" s="4">
        <v>8983844.4</v>
      </c>
      <c r="CJ104" s="4">
        <v>8341894.27</v>
      </c>
      <c r="CK104" s="4">
        <v>275699.96</v>
      </c>
      <c r="CL104" s="4">
        <v>20128964.41</v>
      </c>
      <c r="CM104" s="4">
        <v>16241994.72</v>
      </c>
      <c r="CN104" s="4">
        <v>1856635.6</v>
      </c>
      <c r="CO104" s="4">
        <v>926967.78</v>
      </c>
      <c r="CP104" s="4">
        <v>19025598.1</v>
      </c>
      <c r="CQ104" s="4">
        <v>-1717421.08</v>
      </c>
      <c r="CR104" s="4">
        <v>154667.08</v>
      </c>
      <c r="CS104" s="4">
        <v>1527827.6</v>
      </c>
      <c r="CT104" s="4">
        <v>-188274.65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17971.19</v>
      </c>
      <c r="DC104" s="4">
        <v>-88682.03</v>
      </c>
      <c r="DD104" s="4">
        <v>0</v>
      </c>
      <c r="DE104" s="4">
        <v>-205229.86</v>
      </c>
      <c r="DF104" s="4">
        <v>898136.45</v>
      </c>
      <c r="DG104" s="4">
        <v>2169084.7</v>
      </c>
      <c r="DH104" s="4">
        <v>-2423158.23</v>
      </c>
      <c r="DI104" s="4">
        <v>0</v>
      </c>
      <c r="DJ104" s="4">
        <v>-254073.53</v>
      </c>
      <c r="DK104" s="4">
        <v>3088213.66</v>
      </c>
      <c r="DL104" s="4">
        <v>2029476.07</v>
      </c>
      <c r="DM104" s="4">
        <v>0</v>
      </c>
      <c r="DN104" s="4">
        <v>0</v>
      </c>
      <c r="DO104" s="4">
        <v>0</v>
      </c>
      <c r="DP104" s="4">
        <v>0</v>
      </c>
      <c r="DQ104" s="4">
        <v>0</v>
      </c>
      <c r="DR104" s="4">
        <v>2029476.07</v>
      </c>
      <c r="DS104" s="4">
        <v>0</v>
      </c>
      <c r="DT104" s="4">
        <v>4033238.14</v>
      </c>
      <c r="DU104" s="4">
        <v>0</v>
      </c>
      <c r="DV104" s="4">
        <v>0</v>
      </c>
      <c r="DW104" s="4">
        <v>4033238.14</v>
      </c>
      <c r="DX104" s="4">
        <v>2753307.93</v>
      </c>
      <c r="DY104" s="4">
        <v>11597223.01</v>
      </c>
      <c r="DZ104" s="4">
        <v>10117092.41</v>
      </c>
      <c r="EA104" s="4">
        <v>213325.09</v>
      </c>
      <c r="EB104" s="4">
        <v>24680948.44</v>
      </c>
      <c r="EC104" s="4">
        <v>19551066.97</v>
      </c>
      <c r="ED104" s="4">
        <v>1713836.64</v>
      </c>
      <c r="EE104" s="4">
        <v>1622373.95</v>
      </c>
      <c r="EF104" s="4">
        <v>22887277.56</v>
      </c>
      <c r="EG104" s="4">
        <v>-4151925.33</v>
      </c>
      <c r="EH104" s="4">
        <v>235834.2</v>
      </c>
      <c r="EI104" s="4">
        <v>3332665.4</v>
      </c>
      <c r="EJ104" s="4">
        <v>-83364.75</v>
      </c>
      <c r="EK104" s="4">
        <v>0</v>
      </c>
      <c r="EL104" s="4">
        <v>0</v>
      </c>
      <c r="EM104" s="4">
        <v>0</v>
      </c>
      <c r="EN104" s="4">
        <v>0</v>
      </c>
      <c r="EO104" s="4">
        <v>0</v>
      </c>
      <c r="EP104" s="4">
        <v>0</v>
      </c>
      <c r="EQ104" s="4">
        <v>0</v>
      </c>
      <c r="ER104" s="4">
        <v>127424.88</v>
      </c>
      <c r="ES104" s="4">
        <v>-91618.29</v>
      </c>
      <c r="ET104" s="4">
        <v>0</v>
      </c>
      <c r="EU104" s="4">
        <v>-539365.6</v>
      </c>
      <c r="EV104" s="4">
        <v>1254305.28</v>
      </c>
      <c r="EW104" s="4">
        <v>0</v>
      </c>
      <c r="EX104" s="4">
        <v>-193152.53</v>
      </c>
      <c r="EY104" s="4">
        <v>0</v>
      </c>
      <c r="EZ104" s="4">
        <v>-193152.53</v>
      </c>
      <c r="FA104" s="4">
        <v>184538.94</v>
      </c>
      <c r="FB104" s="4">
        <v>1836655.04</v>
      </c>
      <c r="FC104" s="4">
        <v>0</v>
      </c>
      <c r="FD104" s="4">
        <v>0</v>
      </c>
      <c r="FE104" s="4">
        <v>0</v>
      </c>
      <c r="FF104" s="4">
        <v>0</v>
      </c>
      <c r="FG104" s="4">
        <v>0</v>
      </c>
      <c r="FH104" s="4">
        <v>1836655.04</v>
      </c>
      <c r="FI104" s="4">
        <v>0</v>
      </c>
      <c r="FJ104" s="4">
        <v>4217777.08</v>
      </c>
      <c r="FK104" s="4">
        <v>0</v>
      </c>
      <c r="FL104" s="4">
        <v>0</v>
      </c>
      <c r="FM104" s="4">
        <v>4217777.08</v>
      </c>
      <c r="FN104" s="11">
        <f t="shared" si="2"/>
        <v>0.15209596459089722</v>
      </c>
      <c r="FO104" s="11">
        <f t="shared" si="3"/>
        <v>0</v>
      </c>
    </row>
    <row r="105" spans="1:171" ht="12.75">
      <c r="A105" s="3" t="s">
        <v>164</v>
      </c>
      <c r="B105" s="4">
        <v>327500.28</v>
      </c>
      <c r="C105" s="4">
        <v>2862024.54</v>
      </c>
      <c r="D105" s="4">
        <v>3036943.77</v>
      </c>
      <c r="E105" s="4">
        <v>50792.01</v>
      </c>
      <c r="F105" s="4">
        <v>6277260.6</v>
      </c>
      <c r="G105" s="4">
        <v>4910492.82</v>
      </c>
      <c r="H105" s="4">
        <v>481919.73</v>
      </c>
      <c r="I105" s="4">
        <v>216321.22</v>
      </c>
      <c r="J105" s="4">
        <v>5608733.77</v>
      </c>
      <c r="K105" s="4">
        <v>-2758971.02</v>
      </c>
      <c r="L105" s="4">
        <v>0</v>
      </c>
      <c r="M105" s="4">
        <v>1431825</v>
      </c>
      <c r="N105" s="4">
        <v>0</v>
      </c>
      <c r="O105" s="4">
        <v>0</v>
      </c>
      <c r="P105" s="4">
        <v>0</v>
      </c>
      <c r="Q105" s="4">
        <v>0</v>
      </c>
      <c r="R105" s="4">
        <v>-1000</v>
      </c>
      <c r="S105" s="4">
        <v>0</v>
      </c>
      <c r="T105" s="4">
        <v>0</v>
      </c>
      <c r="U105" s="4">
        <v>0</v>
      </c>
      <c r="V105" s="4">
        <v>2992.15</v>
      </c>
      <c r="W105" s="4">
        <v>0</v>
      </c>
      <c r="X105" s="4">
        <v>0</v>
      </c>
      <c r="Y105" s="4">
        <v>-1325153.87</v>
      </c>
      <c r="Z105" s="4">
        <v>-656627.04</v>
      </c>
      <c r="AA105" s="4">
        <v>0</v>
      </c>
      <c r="AB105" s="4">
        <v>0</v>
      </c>
      <c r="AC105" s="4">
        <v>0</v>
      </c>
      <c r="AD105" s="4">
        <v>0</v>
      </c>
      <c r="AE105" s="4">
        <v>-1081232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410290.03</v>
      </c>
      <c r="AO105" s="4">
        <v>0</v>
      </c>
      <c r="AP105" s="4">
        <v>0</v>
      </c>
      <c r="AQ105" s="4">
        <v>410290.03</v>
      </c>
      <c r="AR105" s="4">
        <v>225711.3</v>
      </c>
      <c r="AS105" s="4">
        <v>3176302.53</v>
      </c>
      <c r="AT105" s="4">
        <v>4510581.49</v>
      </c>
      <c r="AU105" s="4">
        <v>137723.53</v>
      </c>
      <c r="AV105" s="4">
        <v>8050318.85</v>
      </c>
      <c r="AW105" s="4">
        <v>5798281.51</v>
      </c>
      <c r="AX105" s="4">
        <v>671153.38</v>
      </c>
      <c r="AY105" s="4">
        <v>1667093.65</v>
      </c>
      <c r="AZ105" s="4">
        <v>8136528.54</v>
      </c>
      <c r="BA105" s="4">
        <v>-5266905.3</v>
      </c>
      <c r="BB105" s="4">
        <v>0</v>
      </c>
      <c r="BC105" s="4">
        <v>5186443.61</v>
      </c>
      <c r="BD105" s="4">
        <v>0</v>
      </c>
      <c r="BE105" s="4">
        <v>0</v>
      </c>
      <c r="BF105" s="4">
        <v>0</v>
      </c>
      <c r="BG105" s="4">
        <v>0</v>
      </c>
      <c r="BH105" s="4">
        <v>-85500</v>
      </c>
      <c r="BI105" s="4">
        <v>0</v>
      </c>
      <c r="BJ105" s="4">
        <v>0</v>
      </c>
      <c r="BK105" s="4">
        <v>0</v>
      </c>
      <c r="BL105" s="4">
        <v>-51946.08</v>
      </c>
      <c r="BM105" s="4">
        <v>-55598.91</v>
      </c>
      <c r="BN105" s="4">
        <v>0</v>
      </c>
      <c r="BO105" s="4">
        <v>-217907.77</v>
      </c>
      <c r="BP105" s="4">
        <v>-304117.46</v>
      </c>
      <c r="BQ105" s="4">
        <v>2998719.76</v>
      </c>
      <c r="BR105" s="4">
        <v>-234743.75</v>
      </c>
      <c r="BS105" s="4">
        <v>0</v>
      </c>
      <c r="BT105" s="4">
        <v>2763976.01</v>
      </c>
      <c r="BU105" s="4">
        <v>2723490.19</v>
      </c>
      <c r="BV105" s="4">
        <v>2763976.01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2763976.01</v>
      </c>
      <c r="CC105" s="4">
        <v>0</v>
      </c>
      <c r="CD105" s="4">
        <v>3133780.22</v>
      </c>
      <c r="CE105" s="4">
        <v>0</v>
      </c>
      <c r="CF105" s="4">
        <v>0</v>
      </c>
      <c r="CG105" s="4">
        <v>3133780.22</v>
      </c>
      <c r="CH105" s="4">
        <v>370058.41</v>
      </c>
      <c r="CI105" s="4">
        <v>3570599.48</v>
      </c>
      <c r="CJ105" s="4">
        <v>3186876.55</v>
      </c>
      <c r="CK105" s="4">
        <v>195398.36</v>
      </c>
      <c r="CL105" s="4">
        <v>7322932.8</v>
      </c>
      <c r="CM105" s="4">
        <v>6140259.69</v>
      </c>
      <c r="CN105" s="4">
        <v>723886.3</v>
      </c>
      <c r="CO105" s="4">
        <v>377871.77</v>
      </c>
      <c r="CP105" s="4">
        <v>7242017.76</v>
      </c>
      <c r="CQ105" s="4">
        <v>-652431.13</v>
      </c>
      <c r="CR105" s="4">
        <v>0</v>
      </c>
      <c r="CS105" s="4">
        <v>194000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-19216.59</v>
      </c>
      <c r="DC105" s="4">
        <v>-38463.79</v>
      </c>
      <c r="DD105" s="4">
        <v>0</v>
      </c>
      <c r="DE105" s="4">
        <v>-477647.72</v>
      </c>
      <c r="DF105" s="4">
        <v>-396732.68</v>
      </c>
      <c r="DG105" s="4">
        <v>79686.56</v>
      </c>
      <c r="DH105" s="4">
        <v>-2193297.86</v>
      </c>
      <c r="DI105" s="4">
        <v>0</v>
      </c>
      <c r="DJ105" s="4">
        <v>-2113611.3</v>
      </c>
      <c r="DK105" s="4">
        <v>-2297003.95</v>
      </c>
      <c r="DL105" s="4">
        <v>653268.21</v>
      </c>
      <c r="DM105" s="4">
        <v>0</v>
      </c>
      <c r="DN105" s="4">
        <v>0</v>
      </c>
      <c r="DO105" s="4">
        <v>0</v>
      </c>
      <c r="DP105" s="4">
        <v>0</v>
      </c>
      <c r="DQ105" s="4">
        <v>0</v>
      </c>
      <c r="DR105" s="4">
        <v>653268.21</v>
      </c>
      <c r="DS105" s="4">
        <v>0</v>
      </c>
      <c r="DT105" s="4">
        <v>836776.27</v>
      </c>
      <c r="DU105" s="4">
        <v>0</v>
      </c>
      <c r="DV105" s="4">
        <v>0</v>
      </c>
      <c r="DW105" s="4">
        <v>836776.27</v>
      </c>
      <c r="DX105" s="4">
        <v>299403.61</v>
      </c>
      <c r="DY105" s="4">
        <v>4759560.47</v>
      </c>
      <c r="DZ105" s="4">
        <v>3975386.45</v>
      </c>
      <c r="EA105" s="4">
        <v>94657.98</v>
      </c>
      <c r="EB105" s="4">
        <v>9129008.51</v>
      </c>
      <c r="EC105" s="4">
        <v>7272296.66</v>
      </c>
      <c r="ED105" s="4">
        <v>855847.01</v>
      </c>
      <c r="EE105" s="4">
        <v>360085.83</v>
      </c>
      <c r="EF105" s="4">
        <v>8488229.5</v>
      </c>
      <c r="EG105" s="4">
        <v>-569260.51</v>
      </c>
      <c r="EH105" s="4">
        <v>9800</v>
      </c>
      <c r="EI105" s="4">
        <v>98680</v>
      </c>
      <c r="EJ105" s="4">
        <v>-14261</v>
      </c>
      <c r="EK105" s="4">
        <v>0</v>
      </c>
      <c r="EL105" s="4">
        <v>0</v>
      </c>
      <c r="EM105" s="4">
        <v>0</v>
      </c>
      <c r="EN105" s="4">
        <v>0</v>
      </c>
      <c r="EO105" s="4">
        <v>0</v>
      </c>
      <c r="EP105" s="4">
        <v>0</v>
      </c>
      <c r="EQ105" s="4">
        <v>0</v>
      </c>
      <c r="ER105" s="4">
        <v>22537.54</v>
      </c>
      <c r="ES105" s="4">
        <v>-41178.83</v>
      </c>
      <c r="ET105" s="4">
        <v>0</v>
      </c>
      <c r="EU105" s="4">
        <v>-452503.97</v>
      </c>
      <c r="EV105" s="4">
        <v>188275.04</v>
      </c>
      <c r="EW105" s="4">
        <v>396109.88</v>
      </c>
      <c r="EX105" s="4">
        <v>-151230.8</v>
      </c>
      <c r="EY105" s="4">
        <v>0</v>
      </c>
      <c r="EZ105" s="4">
        <v>244879.08</v>
      </c>
      <c r="FA105" s="4">
        <v>403473.22</v>
      </c>
      <c r="FB105" s="4">
        <v>899047.66</v>
      </c>
      <c r="FC105" s="4">
        <v>0</v>
      </c>
      <c r="FD105" s="4">
        <v>0</v>
      </c>
      <c r="FE105" s="4">
        <v>0</v>
      </c>
      <c r="FF105" s="4">
        <v>0</v>
      </c>
      <c r="FG105" s="4">
        <v>0</v>
      </c>
      <c r="FH105" s="4">
        <v>899047.66</v>
      </c>
      <c r="FI105" s="4">
        <v>0</v>
      </c>
      <c r="FJ105" s="4">
        <v>1240249.49</v>
      </c>
      <c r="FK105" s="4">
        <v>0</v>
      </c>
      <c r="FL105" s="4">
        <v>0</v>
      </c>
      <c r="FM105" s="4">
        <v>1240249.49</v>
      </c>
      <c r="FN105" s="11">
        <f t="shared" si="2"/>
        <v>-0.12807547925048435</v>
      </c>
      <c r="FO105" s="11">
        <f t="shared" si="3"/>
        <v>0</v>
      </c>
    </row>
    <row r="106" spans="1:171" ht="12.75">
      <c r="A106" s="3" t="s">
        <v>165</v>
      </c>
      <c r="B106" s="4">
        <v>3547204.1</v>
      </c>
      <c r="C106" s="4">
        <v>4023451.49</v>
      </c>
      <c r="D106" s="4">
        <v>11197385.76</v>
      </c>
      <c r="E106" s="4">
        <v>16138.19</v>
      </c>
      <c r="F106" s="4">
        <v>18784179.54</v>
      </c>
      <c r="G106" s="4">
        <v>16810410.74</v>
      </c>
      <c r="H106" s="4">
        <v>1105030.04</v>
      </c>
      <c r="I106" s="4">
        <v>2376032.25</v>
      </c>
      <c r="J106" s="4">
        <v>20291473.03</v>
      </c>
      <c r="K106" s="4">
        <v>-764919.27</v>
      </c>
      <c r="L106" s="4">
        <v>559091</v>
      </c>
      <c r="M106" s="4">
        <v>561648.3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-188738.11</v>
      </c>
      <c r="W106" s="4">
        <v>-189715.46</v>
      </c>
      <c r="X106" s="4">
        <v>0</v>
      </c>
      <c r="Y106" s="4">
        <v>167081.92</v>
      </c>
      <c r="Z106" s="4">
        <v>-1340211.57</v>
      </c>
      <c r="AA106" s="4">
        <v>495000</v>
      </c>
      <c r="AB106" s="4">
        <v>-863507.56</v>
      </c>
      <c r="AC106" s="4">
        <v>0</v>
      </c>
      <c r="AD106" s="4">
        <v>-368507.56</v>
      </c>
      <c r="AE106" s="4">
        <v>-12408.54</v>
      </c>
      <c r="AF106" s="4">
        <v>5036903.55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5036903.55</v>
      </c>
      <c r="AM106" s="4">
        <v>0</v>
      </c>
      <c r="AN106" s="4">
        <v>234228.86</v>
      </c>
      <c r="AO106" s="4">
        <v>0</v>
      </c>
      <c r="AP106" s="4">
        <v>0</v>
      </c>
      <c r="AQ106" s="4">
        <v>234228.86</v>
      </c>
      <c r="AR106" s="4">
        <v>4071389.19</v>
      </c>
      <c r="AS106" s="4">
        <v>4495080.08</v>
      </c>
      <c r="AT106" s="4">
        <v>13314626.08</v>
      </c>
      <c r="AU106" s="4">
        <v>26580.5</v>
      </c>
      <c r="AV106" s="4">
        <v>21907675.85</v>
      </c>
      <c r="AW106" s="4">
        <v>19717060.93</v>
      </c>
      <c r="AX106" s="4">
        <v>1217184.43</v>
      </c>
      <c r="AY106" s="4">
        <v>2544788.42</v>
      </c>
      <c r="AZ106" s="4">
        <v>23479033.78</v>
      </c>
      <c r="BA106" s="4">
        <v>-6999561.47</v>
      </c>
      <c r="BB106" s="4">
        <v>5039</v>
      </c>
      <c r="BC106" s="4">
        <v>2947457.42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-148384.58</v>
      </c>
      <c r="BM106" s="4">
        <v>-149334.61</v>
      </c>
      <c r="BN106" s="4">
        <v>0</v>
      </c>
      <c r="BO106" s="4">
        <v>-4195449.63</v>
      </c>
      <c r="BP106" s="4">
        <v>-5766807.5600000005</v>
      </c>
      <c r="BQ106" s="4">
        <v>5432390.75</v>
      </c>
      <c r="BR106" s="4">
        <v>-936578.79</v>
      </c>
      <c r="BS106" s="4">
        <v>0</v>
      </c>
      <c r="BT106" s="4">
        <v>4495811.96</v>
      </c>
      <c r="BU106" s="4">
        <v>-201560.33</v>
      </c>
      <c r="BV106" s="4">
        <v>9577739.82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9577739.82</v>
      </c>
      <c r="CC106" s="4">
        <v>0</v>
      </c>
      <c r="CD106" s="4">
        <v>32668.53</v>
      </c>
      <c r="CE106" s="4">
        <v>0</v>
      </c>
      <c r="CF106" s="4">
        <v>0</v>
      </c>
      <c r="CG106" s="4">
        <v>32668.53</v>
      </c>
      <c r="CH106" s="4">
        <v>4351214.87</v>
      </c>
      <c r="CI106" s="4">
        <v>5933558.55</v>
      </c>
      <c r="CJ106" s="4">
        <v>13901258.95</v>
      </c>
      <c r="CK106" s="4">
        <v>991880.04</v>
      </c>
      <c r="CL106" s="4">
        <v>25177912.41</v>
      </c>
      <c r="CM106" s="4">
        <v>20886570.92</v>
      </c>
      <c r="CN106" s="4">
        <v>1096014.35</v>
      </c>
      <c r="CO106" s="4">
        <v>1677032.45</v>
      </c>
      <c r="CP106" s="4">
        <v>23659617.72</v>
      </c>
      <c r="CQ106" s="4">
        <v>-2360175.14</v>
      </c>
      <c r="CR106" s="4">
        <v>0</v>
      </c>
      <c r="CS106" s="4">
        <v>7558846.77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-215065.42</v>
      </c>
      <c r="DC106" s="4">
        <v>-216072.01</v>
      </c>
      <c r="DD106" s="4">
        <v>0</v>
      </c>
      <c r="DE106" s="4">
        <v>4983606.21</v>
      </c>
      <c r="DF106" s="4">
        <v>6501900.9</v>
      </c>
      <c r="DG106" s="4">
        <v>0</v>
      </c>
      <c r="DH106" s="4">
        <v>-4043244.06</v>
      </c>
      <c r="DI106" s="4">
        <v>0</v>
      </c>
      <c r="DJ106" s="4">
        <v>-4043244.06</v>
      </c>
      <c r="DK106" s="4">
        <v>51790.85</v>
      </c>
      <c r="DL106" s="4">
        <v>5534495.76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5534495.76</v>
      </c>
      <c r="DS106" s="4">
        <v>0</v>
      </c>
      <c r="DT106" s="4">
        <v>84459.38</v>
      </c>
      <c r="DU106" s="4">
        <v>0</v>
      </c>
      <c r="DV106" s="4">
        <v>0</v>
      </c>
      <c r="DW106" s="4">
        <v>84459.38</v>
      </c>
      <c r="DX106" s="4">
        <v>5178018.1</v>
      </c>
      <c r="DY106" s="4">
        <v>7490399.98</v>
      </c>
      <c r="DZ106" s="4">
        <v>15718905.5</v>
      </c>
      <c r="EA106" s="4">
        <v>26974.59</v>
      </c>
      <c r="EB106" s="4">
        <v>28414298.17</v>
      </c>
      <c r="EC106" s="4">
        <v>21955806.46</v>
      </c>
      <c r="ED106" s="4">
        <v>1004184.36</v>
      </c>
      <c r="EE106" s="4">
        <v>725144.34</v>
      </c>
      <c r="EF106" s="4">
        <v>23685135.16</v>
      </c>
      <c r="EG106" s="4">
        <v>-13032918.21</v>
      </c>
      <c r="EH106" s="4">
        <v>0</v>
      </c>
      <c r="EI106" s="4">
        <v>7690593.8100000005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-282564.18</v>
      </c>
      <c r="ES106" s="4">
        <v>-285001.51</v>
      </c>
      <c r="ET106" s="4">
        <v>0</v>
      </c>
      <c r="EU106" s="4">
        <v>-5624888.58</v>
      </c>
      <c r="EV106" s="4">
        <v>-895725.57</v>
      </c>
      <c r="EW106" s="4">
        <v>2756661.97</v>
      </c>
      <c r="EX106" s="4">
        <v>-949557.09</v>
      </c>
      <c r="EY106" s="4">
        <v>0</v>
      </c>
      <c r="EZ106" s="4">
        <v>1807104.88</v>
      </c>
      <c r="FA106" s="4">
        <v>234717.29</v>
      </c>
      <c r="FB106" s="4">
        <v>7341600.64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7341600.64</v>
      </c>
      <c r="FI106" s="4">
        <v>0</v>
      </c>
      <c r="FJ106" s="4">
        <v>319176.67</v>
      </c>
      <c r="FK106" s="4">
        <v>0</v>
      </c>
      <c r="FL106" s="4">
        <v>0</v>
      </c>
      <c r="FM106" s="4">
        <v>319176.67</v>
      </c>
      <c r="FN106" s="11">
        <f t="shared" si="2"/>
        <v>-0.052820020083571895</v>
      </c>
      <c r="FO106" s="11">
        <f t="shared" si="3"/>
        <v>0.2471440233359105</v>
      </c>
    </row>
    <row r="107" spans="1:171" ht="12.75">
      <c r="A107" s="3" t="s">
        <v>166</v>
      </c>
      <c r="B107" s="4">
        <v>1959261.03</v>
      </c>
      <c r="C107" s="4">
        <v>2576598.1</v>
      </c>
      <c r="D107" s="4">
        <v>5682609.89</v>
      </c>
      <c r="E107" s="4">
        <v>12604.42</v>
      </c>
      <c r="F107" s="4">
        <v>10231073.44</v>
      </c>
      <c r="G107" s="4">
        <v>8150861.88</v>
      </c>
      <c r="H107" s="4">
        <v>432138.75</v>
      </c>
      <c r="I107" s="4">
        <v>327129.8</v>
      </c>
      <c r="J107" s="4">
        <v>8910130.43</v>
      </c>
      <c r="K107" s="4">
        <v>-222058.61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-181195.63</v>
      </c>
      <c r="W107" s="4">
        <v>-183140.62</v>
      </c>
      <c r="X107" s="4">
        <v>0</v>
      </c>
      <c r="Y107" s="4">
        <v>-403254.24</v>
      </c>
      <c r="Z107" s="4">
        <v>917688.77</v>
      </c>
      <c r="AA107" s="4">
        <v>0</v>
      </c>
      <c r="AB107" s="4">
        <v>-389142.24</v>
      </c>
      <c r="AC107" s="4">
        <v>0</v>
      </c>
      <c r="AD107" s="4">
        <v>-389142.24</v>
      </c>
      <c r="AE107" s="4">
        <v>70064.59</v>
      </c>
      <c r="AF107" s="4">
        <v>2360160.15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2360160.15</v>
      </c>
      <c r="AM107" s="4">
        <v>0</v>
      </c>
      <c r="AN107" s="4">
        <v>227827.47</v>
      </c>
      <c r="AO107" s="4">
        <v>0</v>
      </c>
      <c r="AP107" s="4">
        <v>0</v>
      </c>
      <c r="AQ107" s="4">
        <v>227827.47</v>
      </c>
      <c r="AR107" s="4">
        <v>2036019.9</v>
      </c>
      <c r="AS107" s="4">
        <v>2862172.42</v>
      </c>
      <c r="AT107" s="4">
        <v>5298396.39</v>
      </c>
      <c r="AU107" s="4">
        <v>29417.45</v>
      </c>
      <c r="AV107" s="4">
        <v>10226006.16</v>
      </c>
      <c r="AW107" s="4">
        <v>8176565.08</v>
      </c>
      <c r="AX107" s="4">
        <v>879036.04</v>
      </c>
      <c r="AY107" s="4">
        <v>392896.71</v>
      </c>
      <c r="AZ107" s="4">
        <v>9448497.83</v>
      </c>
      <c r="BA107" s="4">
        <v>0</v>
      </c>
      <c r="BB107" s="4">
        <v>2000</v>
      </c>
      <c r="BC107" s="4">
        <v>239746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-115864.29</v>
      </c>
      <c r="BM107" s="4">
        <v>-116511.86</v>
      </c>
      <c r="BN107" s="4">
        <v>0</v>
      </c>
      <c r="BO107" s="4">
        <v>125881.71</v>
      </c>
      <c r="BP107" s="4">
        <v>903390.04</v>
      </c>
      <c r="BQ107" s="4">
        <v>0</v>
      </c>
      <c r="BR107" s="4">
        <v>-434358.21</v>
      </c>
      <c r="BS107" s="4">
        <v>0</v>
      </c>
      <c r="BT107" s="4">
        <v>-434358.21</v>
      </c>
      <c r="BU107" s="4">
        <v>293181.21</v>
      </c>
      <c r="BV107" s="4">
        <v>1925801.94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1925801.94</v>
      </c>
      <c r="CC107" s="4">
        <v>0</v>
      </c>
      <c r="CD107" s="4">
        <v>521008.68</v>
      </c>
      <c r="CE107" s="4">
        <v>0</v>
      </c>
      <c r="CF107" s="4">
        <v>0</v>
      </c>
      <c r="CG107" s="4">
        <v>521008.68</v>
      </c>
      <c r="CH107" s="4">
        <v>2485503.33</v>
      </c>
      <c r="CI107" s="4">
        <v>3780126.14</v>
      </c>
      <c r="CJ107" s="4">
        <v>6186931.72</v>
      </c>
      <c r="CK107" s="4">
        <v>37184.29</v>
      </c>
      <c r="CL107" s="4">
        <v>12489745.48</v>
      </c>
      <c r="CM107" s="4">
        <v>10918069.51</v>
      </c>
      <c r="CN107" s="4">
        <v>888183.74</v>
      </c>
      <c r="CO107" s="4">
        <v>753223.04</v>
      </c>
      <c r="CP107" s="4">
        <v>12559476.29</v>
      </c>
      <c r="CQ107" s="4">
        <v>0</v>
      </c>
      <c r="CR107" s="4">
        <v>0</v>
      </c>
      <c r="CS107" s="4">
        <v>480000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-86015.18</v>
      </c>
      <c r="DC107" s="4">
        <v>-87100.89</v>
      </c>
      <c r="DD107" s="4">
        <v>0</v>
      </c>
      <c r="DE107" s="4">
        <v>393984.82</v>
      </c>
      <c r="DF107" s="4">
        <v>324254.01</v>
      </c>
      <c r="DG107" s="4">
        <v>0</v>
      </c>
      <c r="DH107" s="4">
        <v>-456541.47</v>
      </c>
      <c r="DI107" s="4">
        <v>0</v>
      </c>
      <c r="DJ107" s="4">
        <v>-456541.47</v>
      </c>
      <c r="DK107" s="4">
        <v>268550.89</v>
      </c>
      <c r="DL107" s="4">
        <v>1469260.47</v>
      </c>
      <c r="DM107" s="4">
        <v>0</v>
      </c>
      <c r="DN107" s="4">
        <v>0</v>
      </c>
      <c r="DO107" s="4">
        <v>0</v>
      </c>
      <c r="DP107" s="4">
        <v>0</v>
      </c>
      <c r="DQ107" s="4">
        <v>0</v>
      </c>
      <c r="DR107" s="4">
        <v>1469260.47</v>
      </c>
      <c r="DS107" s="4">
        <v>0</v>
      </c>
      <c r="DT107" s="4">
        <v>789559.57</v>
      </c>
      <c r="DU107" s="4">
        <v>0</v>
      </c>
      <c r="DV107" s="4">
        <v>0</v>
      </c>
      <c r="DW107" s="4">
        <v>789559.57</v>
      </c>
      <c r="DX107" s="4">
        <v>2932842.14</v>
      </c>
      <c r="DY107" s="4">
        <v>4752947.24</v>
      </c>
      <c r="DZ107" s="4">
        <v>6443062.99</v>
      </c>
      <c r="EA107" s="4">
        <v>32392.35</v>
      </c>
      <c r="EB107" s="4">
        <v>14161244.72</v>
      </c>
      <c r="EC107" s="4">
        <v>13085870.49</v>
      </c>
      <c r="ED107" s="4">
        <v>935303.42</v>
      </c>
      <c r="EE107" s="4">
        <v>652343.72</v>
      </c>
      <c r="EF107" s="4">
        <v>14673517.63</v>
      </c>
      <c r="EG107" s="4">
        <v>-349513.56</v>
      </c>
      <c r="EH107" s="4">
        <v>60000</v>
      </c>
      <c r="EI107" s="4">
        <v>806000</v>
      </c>
      <c r="EJ107" s="4">
        <v>0</v>
      </c>
      <c r="EK107" s="4">
        <v>0</v>
      </c>
      <c r="EL107" s="4">
        <v>0</v>
      </c>
      <c r="EM107" s="4">
        <v>0</v>
      </c>
      <c r="EN107" s="4">
        <v>0</v>
      </c>
      <c r="EO107" s="4">
        <v>0</v>
      </c>
      <c r="EP107" s="4">
        <v>0</v>
      </c>
      <c r="EQ107" s="4">
        <v>0</v>
      </c>
      <c r="ER107" s="4">
        <v>-61444.87</v>
      </c>
      <c r="ES107" s="4">
        <v>-63410.8</v>
      </c>
      <c r="ET107" s="4">
        <v>0</v>
      </c>
      <c r="EU107" s="4">
        <v>455041.57</v>
      </c>
      <c r="EV107" s="4">
        <v>-57231.34</v>
      </c>
      <c r="EW107" s="4">
        <v>0</v>
      </c>
      <c r="EX107" s="4">
        <v>-480231.56</v>
      </c>
      <c r="EY107" s="4">
        <v>0</v>
      </c>
      <c r="EZ107" s="4">
        <v>-480231.56</v>
      </c>
      <c r="FA107" s="4">
        <v>-574252.21</v>
      </c>
      <c r="FB107" s="4">
        <v>989028.91</v>
      </c>
      <c r="FC107" s="4">
        <v>0</v>
      </c>
      <c r="FD107" s="4">
        <v>0</v>
      </c>
      <c r="FE107" s="4">
        <v>0</v>
      </c>
      <c r="FF107" s="4">
        <v>0</v>
      </c>
      <c r="FG107" s="4">
        <v>0</v>
      </c>
      <c r="FH107" s="4">
        <v>989028.91</v>
      </c>
      <c r="FI107" s="4">
        <v>0</v>
      </c>
      <c r="FJ107" s="4">
        <v>215307.36</v>
      </c>
      <c r="FK107" s="4">
        <v>0</v>
      </c>
      <c r="FL107" s="4">
        <v>0</v>
      </c>
      <c r="FM107" s="4">
        <v>215307.36</v>
      </c>
      <c r="FN107" s="11">
        <f t="shared" si="2"/>
        <v>0.14745183218611874</v>
      </c>
      <c r="FO107" s="11">
        <f t="shared" si="3"/>
        <v>0.05463654963234051</v>
      </c>
    </row>
    <row r="108" spans="1:171" ht="12.75">
      <c r="A108" s="3" t="s">
        <v>167</v>
      </c>
      <c r="B108" s="4">
        <v>613856.15</v>
      </c>
      <c r="C108" s="4">
        <v>3038924.44</v>
      </c>
      <c r="D108" s="4">
        <v>5135236.81</v>
      </c>
      <c r="E108" s="4">
        <v>130422.6</v>
      </c>
      <c r="F108" s="4">
        <v>8918440</v>
      </c>
      <c r="G108" s="4">
        <v>7003163.55</v>
      </c>
      <c r="H108" s="4">
        <v>784555.4</v>
      </c>
      <c r="I108" s="4">
        <v>502179.57</v>
      </c>
      <c r="J108" s="4">
        <v>8289898.52</v>
      </c>
      <c r="K108" s="4">
        <v>-963450.23</v>
      </c>
      <c r="L108" s="4">
        <v>750000</v>
      </c>
      <c r="M108" s="4">
        <v>859195.98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-86819.09</v>
      </c>
      <c r="W108" s="4">
        <v>-92199.08</v>
      </c>
      <c r="X108" s="4">
        <v>0</v>
      </c>
      <c r="Y108" s="4">
        <v>558926.66</v>
      </c>
      <c r="Z108" s="4">
        <v>1187468.14</v>
      </c>
      <c r="AA108" s="4">
        <v>0</v>
      </c>
      <c r="AB108" s="4">
        <v>-379697.45</v>
      </c>
      <c r="AC108" s="4">
        <v>0</v>
      </c>
      <c r="AD108" s="4">
        <v>-379697.45</v>
      </c>
      <c r="AE108" s="4">
        <v>678417.72</v>
      </c>
      <c r="AF108" s="4">
        <v>1714751.12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1714751.12</v>
      </c>
      <c r="AM108" s="4">
        <v>0</v>
      </c>
      <c r="AN108" s="4">
        <v>52757.87</v>
      </c>
      <c r="AO108" s="4">
        <v>1006000</v>
      </c>
      <c r="AP108" s="4">
        <v>0</v>
      </c>
      <c r="AQ108" s="4">
        <v>1058757.87</v>
      </c>
      <c r="AR108" s="4">
        <v>597072.7</v>
      </c>
      <c r="AS108" s="4">
        <v>3437710.85</v>
      </c>
      <c r="AT108" s="4">
        <v>6049358.19</v>
      </c>
      <c r="AU108" s="4">
        <v>33135.07</v>
      </c>
      <c r="AV108" s="4">
        <v>10117276.81</v>
      </c>
      <c r="AW108" s="4">
        <v>7783726.94</v>
      </c>
      <c r="AX108" s="4">
        <v>1226766.84</v>
      </c>
      <c r="AY108" s="4">
        <v>516051.04</v>
      </c>
      <c r="AZ108" s="4">
        <v>9526544.82</v>
      </c>
      <c r="BA108" s="4">
        <v>-595210.1</v>
      </c>
      <c r="BB108" s="4">
        <v>80100</v>
      </c>
      <c r="BC108" s="4">
        <v>485120.88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-17294.23</v>
      </c>
      <c r="BM108" s="4">
        <v>-45764.52</v>
      </c>
      <c r="BN108" s="4">
        <v>0</v>
      </c>
      <c r="BO108" s="4">
        <v>-47283.45</v>
      </c>
      <c r="BP108" s="4">
        <v>543448.54</v>
      </c>
      <c r="BQ108" s="4">
        <v>0</v>
      </c>
      <c r="BR108" s="4">
        <v>-411063.6</v>
      </c>
      <c r="BS108" s="4">
        <v>0</v>
      </c>
      <c r="BT108" s="4">
        <v>-411063.6</v>
      </c>
      <c r="BU108" s="4">
        <v>42085.67</v>
      </c>
      <c r="BV108" s="4">
        <v>1303687.52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1303687.52</v>
      </c>
      <c r="CC108" s="4">
        <v>0</v>
      </c>
      <c r="CD108" s="4">
        <v>104061.54</v>
      </c>
      <c r="CE108" s="4">
        <v>996782</v>
      </c>
      <c r="CF108" s="4">
        <v>0</v>
      </c>
      <c r="CG108" s="4">
        <v>1100843.54</v>
      </c>
      <c r="CH108" s="4">
        <v>648424.85</v>
      </c>
      <c r="CI108" s="4">
        <v>4267346.77</v>
      </c>
      <c r="CJ108" s="4">
        <v>6373489.5</v>
      </c>
      <c r="CK108" s="4">
        <v>40057.28</v>
      </c>
      <c r="CL108" s="4">
        <v>11329318.4</v>
      </c>
      <c r="CM108" s="4">
        <v>8880129.1</v>
      </c>
      <c r="CN108" s="4">
        <v>1409275.09</v>
      </c>
      <c r="CO108" s="4">
        <v>615645.06</v>
      </c>
      <c r="CP108" s="4">
        <v>10905049.25</v>
      </c>
      <c r="CQ108" s="4">
        <v>-924498.46</v>
      </c>
      <c r="CR108" s="4">
        <v>1.46</v>
      </c>
      <c r="CS108" s="4">
        <v>825000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-18208.43</v>
      </c>
      <c r="DC108" s="4">
        <v>-40130.86</v>
      </c>
      <c r="DD108" s="4">
        <v>0</v>
      </c>
      <c r="DE108" s="4">
        <v>-117705.43</v>
      </c>
      <c r="DF108" s="4">
        <v>306563.72</v>
      </c>
      <c r="DG108" s="4">
        <v>0</v>
      </c>
      <c r="DH108" s="4">
        <v>-424082.44</v>
      </c>
      <c r="DI108" s="4">
        <v>0</v>
      </c>
      <c r="DJ108" s="4">
        <v>-424082.44</v>
      </c>
      <c r="DK108" s="4">
        <v>-135232.46</v>
      </c>
      <c r="DL108" s="4">
        <v>886806.08</v>
      </c>
      <c r="DM108" s="4">
        <v>0</v>
      </c>
      <c r="DN108" s="4">
        <v>0</v>
      </c>
      <c r="DO108" s="4">
        <v>0</v>
      </c>
      <c r="DP108" s="4">
        <v>0</v>
      </c>
      <c r="DQ108" s="4">
        <v>0</v>
      </c>
      <c r="DR108" s="4">
        <v>886806.08</v>
      </c>
      <c r="DS108" s="4">
        <v>0</v>
      </c>
      <c r="DT108" s="4">
        <v>106758.08</v>
      </c>
      <c r="DU108" s="4">
        <v>858853</v>
      </c>
      <c r="DV108" s="4">
        <v>0</v>
      </c>
      <c r="DW108" s="4">
        <v>965611.08</v>
      </c>
      <c r="DX108" s="5">
        <v>482461.59</v>
      </c>
      <c r="DY108" s="5">
        <v>5267426.38</v>
      </c>
      <c r="DZ108" s="5">
        <v>7994222.88</v>
      </c>
      <c r="EA108" s="5">
        <v>48738.69</v>
      </c>
      <c r="EB108" s="5">
        <v>13792849.54</v>
      </c>
      <c r="EC108" s="5">
        <v>10243733.89</v>
      </c>
      <c r="ED108" s="5">
        <v>1842443.15</v>
      </c>
      <c r="EE108" s="5">
        <v>889654.17</v>
      </c>
      <c r="EF108" s="5">
        <v>12975831.21</v>
      </c>
      <c r="EG108" s="5">
        <v>-2090287.32</v>
      </c>
      <c r="EH108" s="5">
        <v>0</v>
      </c>
      <c r="EI108" s="5">
        <v>1472128.8</v>
      </c>
      <c r="EJ108" s="5">
        <v>0</v>
      </c>
      <c r="EK108" s="5">
        <v>0</v>
      </c>
      <c r="EL108" s="5">
        <v>0</v>
      </c>
      <c r="EM108" s="5">
        <v>0</v>
      </c>
      <c r="EN108" s="5">
        <v>0</v>
      </c>
      <c r="EO108" s="5">
        <v>0</v>
      </c>
      <c r="EP108" s="5">
        <v>0</v>
      </c>
      <c r="EQ108" s="5">
        <v>0</v>
      </c>
      <c r="ER108" s="5">
        <v>23755.53</v>
      </c>
      <c r="ES108" s="5">
        <v>-32766.31</v>
      </c>
      <c r="ET108" s="5">
        <v>0</v>
      </c>
      <c r="EU108" s="5">
        <v>-594402.99</v>
      </c>
      <c r="EV108" s="5">
        <v>222615.34</v>
      </c>
      <c r="EW108" s="5">
        <v>0</v>
      </c>
      <c r="EX108" s="5">
        <v>-436835.26</v>
      </c>
      <c r="EY108" s="5">
        <v>0</v>
      </c>
      <c r="EZ108" s="5">
        <v>-436835.26</v>
      </c>
      <c r="FA108" s="5">
        <v>-240323.33</v>
      </c>
      <c r="FB108" s="5">
        <v>449970.82</v>
      </c>
      <c r="FC108" s="5">
        <v>0</v>
      </c>
      <c r="FD108" s="5">
        <v>0</v>
      </c>
      <c r="FE108" s="5">
        <v>0</v>
      </c>
      <c r="FF108" s="5">
        <v>0</v>
      </c>
      <c r="FG108" s="5">
        <v>0</v>
      </c>
      <c r="FH108" s="5">
        <v>449970.82</v>
      </c>
      <c r="FI108" s="5">
        <v>0</v>
      </c>
      <c r="FJ108" s="5">
        <v>21295.75</v>
      </c>
      <c r="FK108" s="5">
        <v>703992</v>
      </c>
      <c r="FL108" s="5">
        <v>0</v>
      </c>
      <c r="FM108" s="5">
        <v>725287.75</v>
      </c>
      <c r="FN108" s="11">
        <f t="shared" si="2"/>
        <v>0.1638599575414494</v>
      </c>
      <c r="FO108" s="11">
        <f t="shared" si="3"/>
        <v>0</v>
      </c>
    </row>
    <row r="109" spans="1:171" ht="12.75">
      <c r="A109" s="3" t="s">
        <v>168</v>
      </c>
      <c r="B109" s="4">
        <v>855159.8</v>
      </c>
      <c r="C109" s="4">
        <v>5000241.24</v>
      </c>
      <c r="D109" s="4">
        <v>3822187.36</v>
      </c>
      <c r="E109" s="4">
        <v>27683347.84</v>
      </c>
      <c r="F109" s="4">
        <v>37360936.24</v>
      </c>
      <c r="G109" s="4">
        <v>19805363.76</v>
      </c>
      <c r="H109" s="4">
        <v>2287940.29</v>
      </c>
      <c r="I109" s="4">
        <v>3250493.22</v>
      </c>
      <c r="J109" s="4">
        <v>25343797.27</v>
      </c>
      <c r="K109" s="4">
        <v>-13745771.63</v>
      </c>
      <c r="L109" s="4">
        <v>300259.15</v>
      </c>
      <c r="M109" s="4">
        <v>6317571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-69100</v>
      </c>
      <c r="U109" s="4">
        <v>20948</v>
      </c>
      <c r="V109" s="4">
        <v>458736.2</v>
      </c>
      <c r="W109" s="4">
        <v>0</v>
      </c>
      <c r="X109" s="4">
        <v>0</v>
      </c>
      <c r="Y109" s="4">
        <v>-6717357.28</v>
      </c>
      <c r="Z109" s="4">
        <v>5299781.69</v>
      </c>
      <c r="AA109" s="4">
        <v>0</v>
      </c>
      <c r="AB109" s="4">
        <v>0</v>
      </c>
      <c r="AC109" s="4">
        <v>0</v>
      </c>
      <c r="AD109" s="4">
        <v>0</v>
      </c>
      <c r="AE109" s="4">
        <v>-76108.51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17833503.96</v>
      </c>
      <c r="AO109" s="4">
        <v>0</v>
      </c>
      <c r="AP109" s="4">
        <v>0</v>
      </c>
      <c r="AQ109" s="4">
        <v>17833503.96</v>
      </c>
      <c r="AR109" s="4">
        <v>600010.05</v>
      </c>
      <c r="AS109" s="4">
        <v>5712393.47</v>
      </c>
      <c r="AT109" s="4">
        <v>4424360.99</v>
      </c>
      <c r="AU109" s="4">
        <v>25041110.43</v>
      </c>
      <c r="AV109" s="4">
        <v>35777874.94</v>
      </c>
      <c r="AW109" s="4">
        <v>21003315.95</v>
      </c>
      <c r="AX109" s="4">
        <v>3071104.27</v>
      </c>
      <c r="AY109" s="4">
        <v>3770052.03</v>
      </c>
      <c r="AZ109" s="4">
        <v>27844472.25</v>
      </c>
      <c r="BA109" s="4">
        <v>-15802215.64</v>
      </c>
      <c r="BB109" s="4">
        <v>10000</v>
      </c>
      <c r="BC109" s="4">
        <v>4340425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-49600</v>
      </c>
      <c r="BK109" s="4">
        <v>34057</v>
      </c>
      <c r="BL109" s="4">
        <v>345196.67</v>
      </c>
      <c r="BM109" s="4">
        <v>0</v>
      </c>
      <c r="BN109" s="4">
        <v>0</v>
      </c>
      <c r="BO109" s="4">
        <v>-11122136.97</v>
      </c>
      <c r="BP109" s="4">
        <v>-3188734.28</v>
      </c>
      <c r="BQ109" s="4">
        <v>0</v>
      </c>
      <c r="BR109" s="4">
        <v>0</v>
      </c>
      <c r="BS109" s="4">
        <v>0</v>
      </c>
      <c r="BT109" s="4">
        <v>0</v>
      </c>
      <c r="BU109" s="4">
        <v>-5977974.86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11855529.1</v>
      </c>
      <c r="CE109" s="4">
        <v>0</v>
      </c>
      <c r="CF109" s="4">
        <v>0</v>
      </c>
      <c r="CG109" s="4">
        <v>11855529.1</v>
      </c>
      <c r="CH109" s="4">
        <v>896629.65</v>
      </c>
      <c r="CI109" s="4">
        <v>7127382.95</v>
      </c>
      <c r="CJ109" s="4">
        <v>4968688</v>
      </c>
      <c r="CK109" s="4">
        <v>47195155.61</v>
      </c>
      <c r="CL109" s="4">
        <v>60187856.21</v>
      </c>
      <c r="CM109" s="4">
        <v>23026555.27</v>
      </c>
      <c r="CN109" s="4">
        <v>3527307.9</v>
      </c>
      <c r="CO109" s="4">
        <v>3515179.28</v>
      </c>
      <c r="CP109" s="4">
        <v>30069042.45</v>
      </c>
      <c r="CQ109" s="4">
        <v>-10073428.52</v>
      </c>
      <c r="CR109" s="4">
        <v>317490</v>
      </c>
      <c r="CS109" s="4">
        <v>2308880</v>
      </c>
      <c r="CT109" s="4">
        <v>-25428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-64960</v>
      </c>
      <c r="DA109" s="4">
        <v>49424.3</v>
      </c>
      <c r="DB109" s="4">
        <v>593977.04</v>
      </c>
      <c r="DC109" s="4">
        <v>0</v>
      </c>
      <c r="DD109" s="4">
        <v>0</v>
      </c>
      <c r="DE109" s="4">
        <v>-6894045.18</v>
      </c>
      <c r="DF109" s="4">
        <v>23224768.58</v>
      </c>
      <c r="DG109" s="4">
        <v>0</v>
      </c>
      <c r="DH109" s="4">
        <v>0</v>
      </c>
      <c r="DI109" s="4">
        <v>0</v>
      </c>
      <c r="DJ109" s="4">
        <v>0</v>
      </c>
      <c r="DK109" s="4">
        <v>16936424.46</v>
      </c>
      <c r="DL109" s="4">
        <v>0</v>
      </c>
      <c r="DM109" s="4">
        <v>0</v>
      </c>
      <c r="DN109" s="4">
        <v>0</v>
      </c>
      <c r="DO109" s="4">
        <v>0</v>
      </c>
      <c r="DP109" s="4">
        <v>0</v>
      </c>
      <c r="DQ109" s="4">
        <v>0</v>
      </c>
      <c r="DR109" s="4">
        <v>0</v>
      </c>
      <c r="DS109" s="4">
        <v>0</v>
      </c>
      <c r="DT109" s="4">
        <v>28791953.56</v>
      </c>
      <c r="DU109" s="4">
        <v>0</v>
      </c>
      <c r="DV109" s="4">
        <v>0</v>
      </c>
      <c r="DW109" s="4">
        <v>28791953.56</v>
      </c>
      <c r="DX109" s="4">
        <v>1965670.48</v>
      </c>
      <c r="DY109" s="4">
        <v>9731049.98</v>
      </c>
      <c r="DZ109" s="4">
        <v>4441489</v>
      </c>
      <c r="EA109" s="4">
        <v>53102215.12</v>
      </c>
      <c r="EB109" s="4">
        <v>69240424.58</v>
      </c>
      <c r="EC109" s="4">
        <v>27412811.8</v>
      </c>
      <c r="ED109" s="4">
        <v>4875612.52</v>
      </c>
      <c r="EE109" s="4">
        <v>5936224.99</v>
      </c>
      <c r="EF109" s="4">
        <v>38224649.31</v>
      </c>
      <c r="EG109" s="4">
        <v>-22179936.38</v>
      </c>
      <c r="EH109" s="4">
        <v>0</v>
      </c>
      <c r="EI109" s="4">
        <v>1555300</v>
      </c>
      <c r="EJ109" s="4">
        <v>0</v>
      </c>
      <c r="EK109" s="4">
        <v>0</v>
      </c>
      <c r="EL109" s="4">
        <v>0</v>
      </c>
      <c r="EM109" s="4">
        <v>0</v>
      </c>
      <c r="EN109" s="4">
        <v>0</v>
      </c>
      <c r="EO109" s="4">
        <v>0</v>
      </c>
      <c r="EP109" s="4">
        <v>-37110</v>
      </c>
      <c r="EQ109" s="4">
        <v>50305.31</v>
      </c>
      <c r="ER109" s="4">
        <v>1745379.63</v>
      </c>
      <c r="ES109" s="4">
        <v>0</v>
      </c>
      <c r="ET109" s="4">
        <v>0</v>
      </c>
      <c r="EU109" s="4">
        <v>-18866061.44</v>
      </c>
      <c r="EV109" s="4">
        <v>12149713.83</v>
      </c>
      <c r="EW109" s="4">
        <v>0</v>
      </c>
      <c r="EX109" s="4">
        <v>0</v>
      </c>
      <c r="EY109" s="4">
        <v>0</v>
      </c>
      <c r="EZ109" s="4">
        <v>0</v>
      </c>
      <c r="FA109" s="4">
        <v>10215464.15</v>
      </c>
      <c r="FB109" s="4">
        <v>0</v>
      </c>
      <c r="FC109" s="4">
        <v>0</v>
      </c>
      <c r="FD109" s="4">
        <v>0</v>
      </c>
      <c r="FE109" s="4">
        <v>0</v>
      </c>
      <c r="FF109" s="4">
        <v>0</v>
      </c>
      <c r="FG109" s="4">
        <v>0</v>
      </c>
      <c r="FH109" s="4">
        <v>0</v>
      </c>
      <c r="FI109" s="4">
        <v>0</v>
      </c>
      <c r="FJ109" s="4">
        <v>39007417.71</v>
      </c>
      <c r="FK109" s="4">
        <v>0</v>
      </c>
      <c r="FL109" s="4">
        <v>0</v>
      </c>
      <c r="FM109" s="4">
        <v>39007417.71</v>
      </c>
      <c r="FN109" s="11">
        <f t="shared" si="2"/>
        <v>0.5413821484686222</v>
      </c>
      <c r="FO109" s="11">
        <f t="shared" si="3"/>
        <v>0</v>
      </c>
    </row>
    <row r="110" spans="1:171" ht="12.75">
      <c r="A110" s="3" t="s">
        <v>169</v>
      </c>
      <c r="B110" s="4">
        <v>2703616.54</v>
      </c>
      <c r="C110" s="4">
        <v>4914193.83</v>
      </c>
      <c r="D110" s="4">
        <v>4374170.3</v>
      </c>
      <c r="E110" s="4">
        <v>52520.31</v>
      </c>
      <c r="F110" s="4">
        <v>12044500.98</v>
      </c>
      <c r="G110" s="4">
        <v>10238714.45</v>
      </c>
      <c r="H110" s="4">
        <v>1284642.02</v>
      </c>
      <c r="I110" s="4">
        <v>594137.61</v>
      </c>
      <c r="J110" s="4">
        <v>12117494.08</v>
      </c>
      <c r="K110" s="4">
        <v>-738145.22</v>
      </c>
      <c r="L110" s="4">
        <v>398203</v>
      </c>
      <c r="M110" s="4">
        <v>331000</v>
      </c>
      <c r="N110" s="4">
        <v>0</v>
      </c>
      <c r="O110" s="4">
        <v>0</v>
      </c>
      <c r="P110" s="4">
        <v>0</v>
      </c>
      <c r="Q110" s="4">
        <v>0</v>
      </c>
      <c r="R110" s="4">
        <v>-19500</v>
      </c>
      <c r="S110" s="4">
        <v>0</v>
      </c>
      <c r="T110" s="4">
        <v>0</v>
      </c>
      <c r="U110" s="4">
        <v>0</v>
      </c>
      <c r="V110" s="4">
        <v>-38359.43</v>
      </c>
      <c r="W110" s="4">
        <v>-38703.94</v>
      </c>
      <c r="X110" s="4">
        <v>0</v>
      </c>
      <c r="Y110" s="4">
        <v>-66801.65</v>
      </c>
      <c r="Z110" s="4">
        <v>-139794.75</v>
      </c>
      <c r="AA110" s="4">
        <v>160338.98</v>
      </c>
      <c r="AB110" s="4">
        <v>-278200.41</v>
      </c>
      <c r="AC110" s="4">
        <v>0</v>
      </c>
      <c r="AD110" s="4">
        <v>-117861.43</v>
      </c>
      <c r="AE110" s="4">
        <v>-90414.96</v>
      </c>
      <c r="AF110" s="4">
        <v>510986.92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510986.92</v>
      </c>
      <c r="AM110" s="4">
        <v>0</v>
      </c>
      <c r="AN110" s="4">
        <v>7401</v>
      </c>
      <c r="AO110" s="4">
        <v>0</v>
      </c>
      <c r="AP110" s="4">
        <v>0</v>
      </c>
      <c r="AQ110" s="4">
        <v>7401</v>
      </c>
      <c r="AR110" s="4">
        <v>2969009.63</v>
      </c>
      <c r="AS110" s="4">
        <v>6458855.23</v>
      </c>
      <c r="AT110" s="4">
        <v>5419858.9</v>
      </c>
      <c r="AU110" s="4">
        <v>292062.91</v>
      </c>
      <c r="AV110" s="4">
        <v>15139786.67</v>
      </c>
      <c r="AW110" s="4">
        <v>11450410.69</v>
      </c>
      <c r="AX110" s="4">
        <v>1554468.11</v>
      </c>
      <c r="AY110" s="4">
        <v>575388.92</v>
      </c>
      <c r="AZ110" s="4">
        <v>13580267.72</v>
      </c>
      <c r="BA110" s="4">
        <v>-401035.76</v>
      </c>
      <c r="BB110" s="4">
        <v>1391564</v>
      </c>
      <c r="BC110" s="4">
        <v>171152</v>
      </c>
      <c r="BD110" s="4">
        <v>0</v>
      </c>
      <c r="BE110" s="4">
        <v>0</v>
      </c>
      <c r="BF110" s="4">
        <v>0</v>
      </c>
      <c r="BG110" s="4">
        <v>0</v>
      </c>
      <c r="BH110" s="4">
        <v>-522000</v>
      </c>
      <c r="BI110" s="4">
        <v>0</v>
      </c>
      <c r="BJ110" s="4">
        <v>0</v>
      </c>
      <c r="BK110" s="4">
        <v>0</v>
      </c>
      <c r="BL110" s="4">
        <v>-32592.9</v>
      </c>
      <c r="BM110" s="4">
        <v>-34940.74</v>
      </c>
      <c r="BN110" s="4">
        <v>0</v>
      </c>
      <c r="BO110" s="4">
        <v>607087.34</v>
      </c>
      <c r="BP110" s="4">
        <v>2166606.29</v>
      </c>
      <c r="BQ110" s="4">
        <v>1601156.82</v>
      </c>
      <c r="BR110" s="4">
        <v>-346841.42</v>
      </c>
      <c r="BS110" s="4">
        <v>0</v>
      </c>
      <c r="BT110" s="4">
        <v>1254315.4</v>
      </c>
      <c r="BU110" s="4">
        <v>2450425.03</v>
      </c>
      <c r="BV110" s="4">
        <v>1765302.32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1765302.32</v>
      </c>
      <c r="CC110" s="4">
        <v>0</v>
      </c>
      <c r="CD110" s="4">
        <v>2457826.03</v>
      </c>
      <c r="CE110" s="4">
        <v>0</v>
      </c>
      <c r="CF110" s="4">
        <v>0</v>
      </c>
      <c r="CG110" s="4">
        <v>2457826.03</v>
      </c>
      <c r="CH110" s="4">
        <v>3797057.03</v>
      </c>
      <c r="CI110" s="4">
        <v>7890886.71</v>
      </c>
      <c r="CJ110" s="4">
        <v>5672295.17</v>
      </c>
      <c r="CK110" s="4">
        <v>546605.82</v>
      </c>
      <c r="CL110" s="4">
        <v>17906844.73</v>
      </c>
      <c r="CM110" s="4">
        <v>15232768.01</v>
      </c>
      <c r="CN110" s="4">
        <v>1753319.09</v>
      </c>
      <c r="CO110" s="4">
        <v>976508.4</v>
      </c>
      <c r="CP110" s="4">
        <v>17962595.5</v>
      </c>
      <c r="CQ110" s="4">
        <v>-50823.54</v>
      </c>
      <c r="CR110" s="4">
        <v>0</v>
      </c>
      <c r="CS110" s="4">
        <v>2345288</v>
      </c>
      <c r="CT110" s="4">
        <v>0</v>
      </c>
      <c r="CU110" s="4">
        <v>0</v>
      </c>
      <c r="CV110" s="4">
        <v>0</v>
      </c>
      <c r="CW110" s="4">
        <v>0</v>
      </c>
      <c r="CX110" s="4">
        <v>-1083000</v>
      </c>
      <c r="CY110" s="4">
        <v>0</v>
      </c>
      <c r="CZ110" s="4">
        <v>0</v>
      </c>
      <c r="DA110" s="4">
        <v>0</v>
      </c>
      <c r="DB110" s="4">
        <v>-55930.03</v>
      </c>
      <c r="DC110" s="4">
        <v>-62055.65</v>
      </c>
      <c r="DD110" s="4">
        <v>0</v>
      </c>
      <c r="DE110" s="4">
        <v>1155534.43</v>
      </c>
      <c r="DF110" s="4">
        <v>1099783.66</v>
      </c>
      <c r="DG110" s="4">
        <v>0</v>
      </c>
      <c r="DH110" s="4">
        <v>-298437.31</v>
      </c>
      <c r="DI110" s="4">
        <v>0</v>
      </c>
      <c r="DJ110" s="4">
        <v>-298437.31</v>
      </c>
      <c r="DK110" s="4">
        <v>-1073301.64</v>
      </c>
      <c r="DL110" s="4">
        <v>1466293.86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1466293.86</v>
      </c>
      <c r="DS110" s="4">
        <v>0</v>
      </c>
      <c r="DT110" s="4">
        <v>1384524.39</v>
      </c>
      <c r="DU110" s="4">
        <v>0</v>
      </c>
      <c r="DV110" s="4">
        <v>0</v>
      </c>
      <c r="DW110" s="4">
        <v>1384524.39</v>
      </c>
      <c r="DX110" s="5">
        <v>4158741</v>
      </c>
      <c r="DY110" s="5">
        <v>10096436.99</v>
      </c>
      <c r="DZ110" s="5">
        <v>6491485.91</v>
      </c>
      <c r="EA110" s="5">
        <v>777631.6</v>
      </c>
      <c r="EB110" s="5">
        <v>21524295.5</v>
      </c>
      <c r="EC110" s="5">
        <v>17984830.01</v>
      </c>
      <c r="ED110" s="5">
        <v>2125362.46</v>
      </c>
      <c r="EE110" s="5">
        <v>1265383.68</v>
      </c>
      <c r="EF110" s="5">
        <v>21375576.15</v>
      </c>
      <c r="EG110" s="5">
        <v>-1565481.54</v>
      </c>
      <c r="EH110" s="5">
        <v>5156</v>
      </c>
      <c r="EI110" s="5">
        <v>1518370.34</v>
      </c>
      <c r="EJ110" s="5">
        <v>0</v>
      </c>
      <c r="EK110" s="5">
        <v>0</v>
      </c>
      <c r="EL110" s="5">
        <v>0</v>
      </c>
      <c r="EM110" s="5">
        <v>0</v>
      </c>
      <c r="EN110" s="5">
        <v>0</v>
      </c>
      <c r="EO110" s="5">
        <v>0</v>
      </c>
      <c r="EP110" s="5">
        <v>0</v>
      </c>
      <c r="EQ110" s="5">
        <v>0</v>
      </c>
      <c r="ER110" s="5">
        <v>-16911.98</v>
      </c>
      <c r="ES110" s="5">
        <v>-67052.67</v>
      </c>
      <c r="ET110" s="5">
        <v>0</v>
      </c>
      <c r="EU110" s="5">
        <v>-58867.18</v>
      </c>
      <c r="EV110" s="5">
        <v>89852.17</v>
      </c>
      <c r="EW110" s="5">
        <v>0</v>
      </c>
      <c r="EX110" s="5">
        <v>-178094.92</v>
      </c>
      <c r="EY110" s="5">
        <v>0</v>
      </c>
      <c r="EZ110" s="5">
        <v>-178094.92</v>
      </c>
      <c r="FA110" s="5">
        <v>-9282.05</v>
      </c>
      <c r="FB110" s="5">
        <v>1288769.98</v>
      </c>
      <c r="FC110" s="5">
        <v>0</v>
      </c>
      <c r="FD110" s="5">
        <v>0</v>
      </c>
      <c r="FE110" s="5">
        <v>0</v>
      </c>
      <c r="FF110" s="5">
        <v>0</v>
      </c>
      <c r="FG110" s="5">
        <v>0</v>
      </c>
      <c r="FH110" s="5">
        <v>1288769.98</v>
      </c>
      <c r="FI110" s="5">
        <v>0</v>
      </c>
      <c r="FJ110" s="5">
        <v>1375242.34</v>
      </c>
      <c r="FK110" s="5">
        <v>0</v>
      </c>
      <c r="FL110" s="5">
        <v>0</v>
      </c>
      <c r="FM110" s="5">
        <v>1375242.34</v>
      </c>
      <c r="FN110" s="11">
        <f t="shared" si="2"/>
        <v>0.14943334010629988</v>
      </c>
      <c r="FO110" s="11">
        <f t="shared" si="3"/>
        <v>0</v>
      </c>
    </row>
    <row r="111" spans="1:171" ht="12.75">
      <c r="A111" s="3" t="s">
        <v>170</v>
      </c>
      <c r="B111" s="4">
        <v>3956655.41</v>
      </c>
      <c r="C111" s="4">
        <v>29343724.69</v>
      </c>
      <c r="D111" s="4">
        <v>28113542.47</v>
      </c>
      <c r="E111" s="4">
        <v>309813.54</v>
      </c>
      <c r="F111" s="4">
        <v>61723736.11</v>
      </c>
      <c r="G111" s="4">
        <v>53392620.37</v>
      </c>
      <c r="H111" s="4">
        <v>4473484.47</v>
      </c>
      <c r="I111" s="4">
        <v>4344200.45</v>
      </c>
      <c r="J111" s="4">
        <v>62210305.29</v>
      </c>
      <c r="K111" s="4">
        <v>-13296686.46</v>
      </c>
      <c r="L111" s="4">
        <v>404587.84</v>
      </c>
      <c r="M111" s="4">
        <v>6077328.88</v>
      </c>
      <c r="N111" s="4">
        <v>0</v>
      </c>
      <c r="O111" s="4">
        <v>0</v>
      </c>
      <c r="P111" s="4">
        <v>-180000</v>
      </c>
      <c r="Q111" s="4">
        <v>0</v>
      </c>
      <c r="R111" s="4">
        <v>0</v>
      </c>
      <c r="S111" s="4">
        <v>0</v>
      </c>
      <c r="T111" s="4">
        <v>0</v>
      </c>
      <c r="U111" s="4">
        <v>78971</v>
      </c>
      <c r="V111" s="4">
        <v>-506423.96</v>
      </c>
      <c r="W111" s="4">
        <v>-422590.32</v>
      </c>
      <c r="X111" s="4">
        <v>0</v>
      </c>
      <c r="Y111" s="4">
        <v>-7422222.7</v>
      </c>
      <c r="Z111" s="4">
        <v>-7908791.88</v>
      </c>
      <c r="AA111" s="4">
        <v>8300000</v>
      </c>
      <c r="AB111" s="4">
        <v>-4300967.88</v>
      </c>
      <c r="AC111" s="4">
        <v>0</v>
      </c>
      <c r="AD111" s="4">
        <v>3999032.12</v>
      </c>
      <c r="AE111" s="4">
        <v>2563175.84</v>
      </c>
      <c r="AF111" s="4">
        <v>14846008</v>
      </c>
      <c r="AG111" s="4">
        <v>0</v>
      </c>
      <c r="AH111" s="4">
        <v>1230782.32</v>
      </c>
      <c r="AI111" s="4">
        <v>0</v>
      </c>
      <c r="AJ111" s="4">
        <v>0</v>
      </c>
      <c r="AK111" s="4">
        <v>0</v>
      </c>
      <c r="AL111" s="4">
        <v>16076790.32</v>
      </c>
      <c r="AM111" s="4">
        <v>0</v>
      </c>
      <c r="AN111" s="4">
        <v>301214.7</v>
      </c>
      <c r="AO111" s="4">
        <v>4135500</v>
      </c>
      <c r="AP111" s="4">
        <v>0</v>
      </c>
      <c r="AQ111" s="4">
        <v>4436714.7</v>
      </c>
      <c r="AR111" s="4">
        <v>4967160.83</v>
      </c>
      <c r="AS111" s="4">
        <v>34239497.77</v>
      </c>
      <c r="AT111" s="4">
        <v>29287016.16</v>
      </c>
      <c r="AU111" s="4">
        <v>482006.61</v>
      </c>
      <c r="AV111" s="4">
        <v>68975681.37</v>
      </c>
      <c r="AW111" s="4">
        <v>56072824.52</v>
      </c>
      <c r="AX111" s="4">
        <v>5892844.58</v>
      </c>
      <c r="AY111" s="4">
        <v>4742272.44</v>
      </c>
      <c r="AZ111" s="4">
        <v>66707941.54</v>
      </c>
      <c r="BA111" s="4">
        <v>-9747747.74</v>
      </c>
      <c r="BB111" s="4">
        <v>630400</v>
      </c>
      <c r="BC111" s="4">
        <v>6866149.42</v>
      </c>
      <c r="BD111" s="4">
        <v>-360200.24</v>
      </c>
      <c r="BE111" s="4">
        <v>0</v>
      </c>
      <c r="BF111" s="4">
        <v>-619500</v>
      </c>
      <c r="BG111" s="4">
        <v>0</v>
      </c>
      <c r="BH111" s="4">
        <v>0</v>
      </c>
      <c r="BI111" s="4">
        <v>0</v>
      </c>
      <c r="BJ111" s="4">
        <v>0</v>
      </c>
      <c r="BK111" s="4">
        <v>63774</v>
      </c>
      <c r="BL111" s="4">
        <v>-371507.8</v>
      </c>
      <c r="BM111" s="4">
        <v>-434480.33</v>
      </c>
      <c r="BN111" s="4">
        <v>0</v>
      </c>
      <c r="BO111" s="4">
        <v>-3538632.36</v>
      </c>
      <c r="BP111" s="4">
        <v>-1270892.53</v>
      </c>
      <c r="BQ111" s="4">
        <v>7222379.66</v>
      </c>
      <c r="BR111" s="4">
        <v>-4912688</v>
      </c>
      <c r="BS111" s="4">
        <v>0</v>
      </c>
      <c r="BT111" s="4">
        <v>2309691.66</v>
      </c>
      <c r="BU111" s="4">
        <v>-3674666.41</v>
      </c>
      <c r="BV111" s="4">
        <v>17155699.66</v>
      </c>
      <c r="BW111" s="4">
        <v>0</v>
      </c>
      <c r="BX111" s="4">
        <v>1530837.39</v>
      </c>
      <c r="BY111" s="4">
        <v>0</v>
      </c>
      <c r="BZ111" s="4">
        <v>0</v>
      </c>
      <c r="CA111" s="4">
        <v>0</v>
      </c>
      <c r="CB111" s="4">
        <v>18686537.05</v>
      </c>
      <c r="CC111" s="4">
        <v>0</v>
      </c>
      <c r="CD111" s="4">
        <v>762048.29</v>
      </c>
      <c r="CE111" s="4">
        <v>0</v>
      </c>
      <c r="CF111" s="4">
        <v>0</v>
      </c>
      <c r="CG111" s="4">
        <v>762048.29</v>
      </c>
      <c r="CH111" s="4">
        <v>5246299.37</v>
      </c>
      <c r="CI111" s="4">
        <v>40247818.77</v>
      </c>
      <c r="CJ111" s="4">
        <v>30070987.93</v>
      </c>
      <c r="CK111" s="4">
        <v>933473.86</v>
      </c>
      <c r="CL111" s="4">
        <v>76498579.93</v>
      </c>
      <c r="CM111" s="4">
        <v>58968280.69</v>
      </c>
      <c r="CN111" s="4">
        <v>6506592.87</v>
      </c>
      <c r="CO111" s="4">
        <v>4019111.81</v>
      </c>
      <c r="CP111" s="4">
        <v>69493985.37</v>
      </c>
      <c r="CQ111" s="4">
        <v>-5389792.23</v>
      </c>
      <c r="CR111" s="4">
        <v>123537.03</v>
      </c>
      <c r="CS111" s="4">
        <v>6076434.93</v>
      </c>
      <c r="CT111" s="4">
        <v>-1143605.59</v>
      </c>
      <c r="CU111" s="4">
        <v>0</v>
      </c>
      <c r="CV111" s="4">
        <v>-7200000</v>
      </c>
      <c r="CW111" s="4">
        <v>0</v>
      </c>
      <c r="CX111" s="4">
        <v>0</v>
      </c>
      <c r="CY111" s="4">
        <v>0</v>
      </c>
      <c r="CZ111" s="4">
        <v>0</v>
      </c>
      <c r="DA111" s="4">
        <v>56332</v>
      </c>
      <c r="DB111" s="4">
        <v>-236339.13</v>
      </c>
      <c r="DC111" s="4">
        <v>-515633.08</v>
      </c>
      <c r="DD111" s="4">
        <v>0</v>
      </c>
      <c r="DE111" s="4">
        <v>-7713432.99</v>
      </c>
      <c r="DF111" s="4">
        <v>-708838.43</v>
      </c>
      <c r="DG111" s="4">
        <v>11000000</v>
      </c>
      <c r="DH111" s="4">
        <v>-5294616</v>
      </c>
      <c r="DI111" s="4">
        <v>0</v>
      </c>
      <c r="DJ111" s="4">
        <v>5705384</v>
      </c>
      <c r="DK111" s="4">
        <v>2815451.65</v>
      </c>
      <c r="DL111" s="4">
        <v>22863503.83</v>
      </c>
      <c r="DM111" s="4">
        <v>0</v>
      </c>
      <c r="DN111" s="4">
        <v>152090.76</v>
      </c>
      <c r="DO111" s="4">
        <v>0</v>
      </c>
      <c r="DP111" s="4">
        <v>0</v>
      </c>
      <c r="DQ111" s="4">
        <v>0</v>
      </c>
      <c r="DR111" s="4">
        <v>23015594.59</v>
      </c>
      <c r="DS111" s="4">
        <v>0</v>
      </c>
      <c r="DT111" s="4">
        <v>349199.94</v>
      </c>
      <c r="DU111" s="4">
        <v>3228300</v>
      </c>
      <c r="DV111" s="4">
        <v>0</v>
      </c>
      <c r="DW111" s="4">
        <v>3577499.94</v>
      </c>
      <c r="DX111" s="4">
        <v>5341295.1</v>
      </c>
      <c r="DY111" s="4">
        <v>50518777.83</v>
      </c>
      <c r="DZ111" s="4">
        <v>32829008.55</v>
      </c>
      <c r="EA111" s="4">
        <v>1232335.72</v>
      </c>
      <c r="EB111" s="4">
        <v>89921417.2</v>
      </c>
      <c r="EC111" s="4">
        <v>72751634.06</v>
      </c>
      <c r="ED111" s="4">
        <v>6528335.17</v>
      </c>
      <c r="EE111" s="4">
        <v>4574493.78</v>
      </c>
      <c r="EF111" s="4">
        <v>83854463.01</v>
      </c>
      <c r="EG111" s="4">
        <v>-7348699.98</v>
      </c>
      <c r="EH111" s="4">
        <v>1109814.54</v>
      </c>
      <c r="EI111" s="4">
        <v>7534656.66</v>
      </c>
      <c r="EJ111" s="4">
        <v>-1622657</v>
      </c>
      <c r="EK111" s="4">
        <v>0</v>
      </c>
      <c r="EL111" s="4">
        <v>0</v>
      </c>
      <c r="EM111" s="4">
        <v>38000</v>
      </c>
      <c r="EN111" s="4">
        <v>0</v>
      </c>
      <c r="EO111" s="4">
        <v>0</v>
      </c>
      <c r="EP111" s="4">
        <v>0</v>
      </c>
      <c r="EQ111" s="4">
        <v>26310</v>
      </c>
      <c r="ER111" s="4">
        <v>-722766.74</v>
      </c>
      <c r="ES111" s="4">
        <v>-857296.29</v>
      </c>
      <c r="ET111" s="4">
        <v>0</v>
      </c>
      <c r="EU111" s="4">
        <v>-985342.52</v>
      </c>
      <c r="EV111" s="4">
        <v>5081611.67</v>
      </c>
      <c r="EW111" s="4">
        <v>1996000</v>
      </c>
      <c r="EX111" s="4">
        <v>-3675151.96</v>
      </c>
      <c r="EY111" s="4">
        <v>0</v>
      </c>
      <c r="EZ111" s="4">
        <v>-1679151.96</v>
      </c>
      <c r="FA111" s="4">
        <v>5059000.32</v>
      </c>
      <c r="FB111" s="4">
        <v>21184351.87</v>
      </c>
      <c r="FC111" s="4">
        <v>0</v>
      </c>
      <c r="FD111" s="4">
        <v>313827.36</v>
      </c>
      <c r="FE111" s="4">
        <v>0</v>
      </c>
      <c r="FF111" s="4">
        <v>0</v>
      </c>
      <c r="FG111" s="4">
        <v>0</v>
      </c>
      <c r="FH111" s="4">
        <v>21498179.23</v>
      </c>
      <c r="FI111" s="4">
        <v>0</v>
      </c>
      <c r="FJ111" s="4">
        <v>331200.26</v>
      </c>
      <c r="FK111" s="4">
        <v>8305300</v>
      </c>
      <c r="FL111" s="4">
        <v>0</v>
      </c>
      <c r="FM111" s="4">
        <v>8636500.26</v>
      </c>
      <c r="FN111" s="11">
        <f t="shared" si="2"/>
        <v>-0.05345679949981927</v>
      </c>
      <c r="FO111" s="11">
        <f t="shared" si="3"/>
        <v>0.14303243176643352</v>
      </c>
    </row>
    <row r="112" spans="1:171" ht="12.75">
      <c r="A112" s="3" t="s">
        <v>171</v>
      </c>
      <c r="B112" s="4">
        <v>23883280.41</v>
      </c>
      <c r="C112" s="4">
        <v>198127927.5</v>
      </c>
      <c r="D112" s="4">
        <v>217479559.93</v>
      </c>
      <c r="E112" s="4">
        <v>5731085.98</v>
      </c>
      <c r="F112" s="4">
        <v>445221853.82</v>
      </c>
      <c r="G112" s="4">
        <v>364244825.61</v>
      </c>
      <c r="H112" s="4">
        <v>48514863.45</v>
      </c>
      <c r="I112" s="4">
        <v>22323756.27</v>
      </c>
      <c r="J112" s="4">
        <v>435083445.33</v>
      </c>
      <c r="K112" s="4">
        <v>-31673647.2</v>
      </c>
      <c r="L112" s="4">
        <v>9227170.85</v>
      </c>
      <c r="M112" s="4">
        <v>7287934.79</v>
      </c>
      <c r="N112" s="4">
        <v>-200000</v>
      </c>
      <c r="O112" s="4">
        <v>0</v>
      </c>
      <c r="P112" s="4">
        <v>-400000</v>
      </c>
      <c r="Q112" s="4">
        <v>0</v>
      </c>
      <c r="R112" s="4">
        <v>0</v>
      </c>
      <c r="S112" s="4">
        <v>153009</v>
      </c>
      <c r="T112" s="4">
        <v>-128488.36</v>
      </c>
      <c r="U112" s="4">
        <v>5748345</v>
      </c>
      <c r="V112" s="4">
        <v>-18288784.48</v>
      </c>
      <c r="W112" s="4">
        <v>-89185.34</v>
      </c>
      <c r="X112" s="4">
        <v>0</v>
      </c>
      <c r="Y112" s="4">
        <v>-28274460.4</v>
      </c>
      <c r="Z112" s="4">
        <v>-18136051.91</v>
      </c>
      <c r="AA112" s="4">
        <v>45529200</v>
      </c>
      <c r="AB112" s="4">
        <v>-32504443.34</v>
      </c>
      <c r="AC112" s="4">
        <v>0</v>
      </c>
      <c r="AD112" s="4">
        <v>13024756.66</v>
      </c>
      <c r="AE112" s="4">
        <v>435322.13</v>
      </c>
      <c r="AF112" s="4">
        <v>122026502.95</v>
      </c>
      <c r="AG112" s="4">
        <v>0</v>
      </c>
      <c r="AH112" s="4">
        <v>136023.95</v>
      </c>
      <c r="AI112" s="4">
        <v>1311.97</v>
      </c>
      <c r="AJ112" s="4">
        <v>0</v>
      </c>
      <c r="AK112" s="4">
        <v>0</v>
      </c>
      <c r="AL112" s="4">
        <v>122163838.87</v>
      </c>
      <c r="AM112" s="4">
        <v>0</v>
      </c>
      <c r="AN112" s="4">
        <v>18077938.67</v>
      </c>
      <c r="AO112" s="4">
        <v>0</v>
      </c>
      <c r="AP112" s="4">
        <v>0</v>
      </c>
      <c r="AQ112" s="4">
        <v>18077938.67</v>
      </c>
      <c r="AR112" s="4">
        <v>25126407.39</v>
      </c>
      <c r="AS112" s="4">
        <v>211536240.66</v>
      </c>
      <c r="AT112" s="4">
        <v>250312251.41</v>
      </c>
      <c r="AU112" s="4">
        <v>6753036.65</v>
      </c>
      <c r="AV112" s="4">
        <v>493727936.11</v>
      </c>
      <c r="AW112" s="4">
        <v>408752076.55</v>
      </c>
      <c r="AX112" s="4">
        <v>61119475.38</v>
      </c>
      <c r="AY112" s="4">
        <v>28257698.96</v>
      </c>
      <c r="AZ112" s="4">
        <v>498129250.89</v>
      </c>
      <c r="BA112" s="4">
        <v>-40276644.47</v>
      </c>
      <c r="BB112" s="4">
        <v>11379545.02</v>
      </c>
      <c r="BC112" s="4">
        <v>14221695.78</v>
      </c>
      <c r="BD112" s="4">
        <v>-212796.06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5772144</v>
      </c>
      <c r="BL112" s="4">
        <v>3484111.6</v>
      </c>
      <c r="BM112" s="4">
        <v>-2000110.76</v>
      </c>
      <c r="BN112" s="4">
        <v>0</v>
      </c>
      <c r="BO112" s="4">
        <v>-5631944.13</v>
      </c>
      <c r="BP112" s="4">
        <v>-10033258.91</v>
      </c>
      <c r="BQ112" s="4">
        <v>50031333.46</v>
      </c>
      <c r="BR112" s="4">
        <v>-32603833.85</v>
      </c>
      <c r="BS112" s="4">
        <v>0</v>
      </c>
      <c r="BT112" s="4">
        <v>17427499.61</v>
      </c>
      <c r="BU112" s="4">
        <v>4936231.06</v>
      </c>
      <c r="BV112" s="4">
        <v>139454002.56</v>
      </c>
      <c r="BW112" s="4">
        <v>0</v>
      </c>
      <c r="BX112" s="4">
        <v>2885870.15</v>
      </c>
      <c r="BY112" s="4">
        <v>0</v>
      </c>
      <c r="BZ112" s="4">
        <v>0</v>
      </c>
      <c r="CA112" s="4">
        <v>716939.03</v>
      </c>
      <c r="CB112" s="4">
        <v>143056811.74</v>
      </c>
      <c r="CC112" s="4">
        <v>0</v>
      </c>
      <c r="CD112" s="4">
        <v>23014169.73</v>
      </c>
      <c r="CE112" s="4">
        <v>0</v>
      </c>
      <c r="CF112" s="4">
        <v>0</v>
      </c>
      <c r="CG112" s="4">
        <v>23014169.73</v>
      </c>
      <c r="CH112" s="4">
        <v>26888456.64</v>
      </c>
      <c r="CI112" s="4">
        <v>248343254.49</v>
      </c>
      <c r="CJ112" s="4">
        <v>288498683.4</v>
      </c>
      <c r="CK112" s="4">
        <v>3985733.02</v>
      </c>
      <c r="CL112" s="4">
        <v>567716127.55</v>
      </c>
      <c r="CM112" s="4">
        <v>460134612.3</v>
      </c>
      <c r="CN112" s="4">
        <v>48877430.26</v>
      </c>
      <c r="CO112" s="4">
        <v>35741379.32</v>
      </c>
      <c r="CP112" s="4">
        <v>544753421.88</v>
      </c>
      <c r="CQ112" s="4">
        <v>-65444857.87</v>
      </c>
      <c r="CR112" s="4">
        <v>10933962.59</v>
      </c>
      <c r="CS112" s="4">
        <v>48364529.98</v>
      </c>
      <c r="CT112" s="4">
        <v>0</v>
      </c>
      <c r="CU112" s="4">
        <v>0</v>
      </c>
      <c r="CV112" s="4">
        <v>-7910000</v>
      </c>
      <c r="CW112" s="4">
        <v>0</v>
      </c>
      <c r="CX112" s="4">
        <v>0</v>
      </c>
      <c r="CY112" s="4">
        <v>0</v>
      </c>
      <c r="CZ112" s="4">
        <v>0</v>
      </c>
      <c r="DA112" s="4">
        <v>5772144</v>
      </c>
      <c r="DB112" s="4">
        <v>-29437.7</v>
      </c>
      <c r="DC112" s="4">
        <v>-3397449.55</v>
      </c>
      <c r="DD112" s="4">
        <v>0</v>
      </c>
      <c r="DE112" s="4">
        <v>-8313659</v>
      </c>
      <c r="DF112" s="4">
        <v>14649046.67</v>
      </c>
      <c r="DG112" s="4">
        <v>43370255.94</v>
      </c>
      <c r="DH112" s="4">
        <v>-34688988.59</v>
      </c>
      <c r="DI112" s="4">
        <v>0</v>
      </c>
      <c r="DJ112" s="4">
        <v>8681267.35</v>
      </c>
      <c r="DK112" s="4">
        <v>19623997.03</v>
      </c>
      <c r="DL112" s="4">
        <v>148135269.91</v>
      </c>
      <c r="DM112" s="4">
        <v>0</v>
      </c>
      <c r="DN112" s="4">
        <v>0</v>
      </c>
      <c r="DO112" s="4">
        <v>6018</v>
      </c>
      <c r="DP112" s="4">
        <v>0</v>
      </c>
      <c r="DQ112" s="4">
        <v>0</v>
      </c>
      <c r="DR112" s="4">
        <v>148141287.91</v>
      </c>
      <c r="DS112" s="4">
        <v>0</v>
      </c>
      <c r="DT112" s="4">
        <v>42638166.76</v>
      </c>
      <c r="DU112" s="4">
        <v>0</v>
      </c>
      <c r="DV112" s="4">
        <v>0</v>
      </c>
      <c r="DW112" s="4">
        <v>42638166.76</v>
      </c>
      <c r="DX112" s="4">
        <v>31391907.27</v>
      </c>
      <c r="DY112" s="4">
        <v>321217802.56</v>
      </c>
      <c r="DZ112" s="4">
        <v>320800641.61</v>
      </c>
      <c r="EA112" s="4">
        <v>2856798.04</v>
      </c>
      <c r="EB112" s="4">
        <v>676267149.48</v>
      </c>
      <c r="EC112" s="4">
        <v>544184135.1</v>
      </c>
      <c r="ED112" s="4">
        <v>51314928.03</v>
      </c>
      <c r="EE112" s="4">
        <v>40833874.92</v>
      </c>
      <c r="EF112" s="4">
        <v>636332938.05</v>
      </c>
      <c r="EG112" s="4">
        <v>-67071499.56</v>
      </c>
      <c r="EH112" s="4">
        <v>2472159.75</v>
      </c>
      <c r="EI112" s="4">
        <v>21673553.79</v>
      </c>
      <c r="EJ112" s="4">
        <v>0</v>
      </c>
      <c r="EK112" s="4">
        <v>0</v>
      </c>
      <c r="EL112" s="4">
        <v>-295000</v>
      </c>
      <c r="EM112" s="4">
        <v>0</v>
      </c>
      <c r="EN112" s="4">
        <v>0</v>
      </c>
      <c r="EO112" s="4">
        <v>0</v>
      </c>
      <c r="EP112" s="4">
        <v>0</v>
      </c>
      <c r="EQ112" s="4">
        <v>5772144</v>
      </c>
      <c r="ER112" s="4">
        <v>-1783467.2</v>
      </c>
      <c r="ES112" s="4">
        <v>-5258953.76</v>
      </c>
      <c r="ET112" s="4">
        <v>0</v>
      </c>
      <c r="EU112" s="4">
        <v>-39232109.22</v>
      </c>
      <c r="EV112" s="4">
        <v>702102.21</v>
      </c>
      <c r="EW112" s="4">
        <v>56636726.29</v>
      </c>
      <c r="EX112" s="4">
        <v>-46941417.99</v>
      </c>
      <c r="EY112" s="4">
        <v>0</v>
      </c>
      <c r="EZ112" s="4">
        <v>9695308.3</v>
      </c>
      <c r="FA112" s="4">
        <v>17011935.12</v>
      </c>
      <c r="FB112" s="4">
        <v>157853083.46</v>
      </c>
      <c r="FC112" s="4">
        <v>0</v>
      </c>
      <c r="FD112" s="4">
        <v>0</v>
      </c>
      <c r="FE112" s="4">
        <v>0</v>
      </c>
      <c r="FF112" s="4">
        <v>0</v>
      </c>
      <c r="FG112" s="4">
        <v>0</v>
      </c>
      <c r="FH112" s="4">
        <v>157853083.46</v>
      </c>
      <c r="FI112" s="4">
        <v>0</v>
      </c>
      <c r="FJ112" s="4">
        <v>59650101.88</v>
      </c>
      <c r="FK112" s="4">
        <v>0</v>
      </c>
      <c r="FL112" s="4">
        <v>0</v>
      </c>
      <c r="FM112" s="4">
        <v>59650101.88</v>
      </c>
      <c r="FN112" s="11">
        <f t="shared" si="2"/>
        <v>-0.01895428744373615</v>
      </c>
      <c r="FO112" s="11">
        <f t="shared" si="3"/>
        <v>0.1452132957449004</v>
      </c>
    </row>
    <row r="113" spans="1:171" ht="12.75">
      <c r="A113" s="3" t="s">
        <v>172</v>
      </c>
      <c r="B113" s="4">
        <v>1137566.77</v>
      </c>
      <c r="C113" s="4">
        <v>7776227.33</v>
      </c>
      <c r="D113" s="4">
        <v>12300780.6</v>
      </c>
      <c r="E113" s="4">
        <v>479865.1</v>
      </c>
      <c r="F113" s="4">
        <v>21694439.8</v>
      </c>
      <c r="G113" s="4">
        <v>18866725.62</v>
      </c>
      <c r="H113" s="4">
        <v>2049873.43</v>
      </c>
      <c r="I113" s="4">
        <v>2183226.31</v>
      </c>
      <c r="J113" s="4">
        <v>23099825.36</v>
      </c>
      <c r="K113" s="4">
        <v>-4176054.59</v>
      </c>
      <c r="L113" s="4">
        <v>2365305.3</v>
      </c>
      <c r="M113" s="4">
        <v>3251752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-165864.11</v>
      </c>
      <c r="W113" s="4">
        <v>-154961.42</v>
      </c>
      <c r="X113" s="4">
        <v>0</v>
      </c>
      <c r="Y113" s="4">
        <v>1275138.6</v>
      </c>
      <c r="Z113" s="4">
        <v>-130246.96</v>
      </c>
      <c r="AA113" s="4">
        <v>981064.47</v>
      </c>
      <c r="AB113" s="4">
        <v>-996357.67</v>
      </c>
      <c r="AC113" s="4">
        <v>0</v>
      </c>
      <c r="AD113" s="4">
        <v>-15293.2</v>
      </c>
      <c r="AE113" s="4">
        <v>78400.35</v>
      </c>
      <c r="AF113" s="4">
        <v>4891328.15</v>
      </c>
      <c r="AG113" s="4">
        <v>0</v>
      </c>
      <c r="AH113" s="4">
        <v>4195150.94</v>
      </c>
      <c r="AI113" s="4">
        <v>0</v>
      </c>
      <c r="AJ113" s="4">
        <v>0</v>
      </c>
      <c r="AK113" s="4">
        <v>0</v>
      </c>
      <c r="AL113" s="4">
        <v>9086479.09</v>
      </c>
      <c r="AM113" s="4">
        <v>0</v>
      </c>
      <c r="AN113" s="4">
        <v>568002.46</v>
      </c>
      <c r="AO113" s="4">
        <v>0</v>
      </c>
      <c r="AP113" s="4">
        <v>0</v>
      </c>
      <c r="AQ113" s="4">
        <v>568002.46</v>
      </c>
      <c r="AR113" s="4">
        <v>1357291.2</v>
      </c>
      <c r="AS113" s="4">
        <v>9269587.82</v>
      </c>
      <c r="AT113" s="4">
        <v>13019849.58</v>
      </c>
      <c r="AU113" s="4">
        <v>-573698.55</v>
      </c>
      <c r="AV113" s="4">
        <v>23073030.05</v>
      </c>
      <c r="AW113" s="4">
        <v>20301026.14</v>
      </c>
      <c r="AX113" s="4">
        <v>1991946.25</v>
      </c>
      <c r="AY113" s="4">
        <v>1850028.64</v>
      </c>
      <c r="AZ113" s="4">
        <v>24143001.03</v>
      </c>
      <c r="BA113" s="4">
        <v>-2814475.49</v>
      </c>
      <c r="BB113" s="4">
        <v>1389958.01</v>
      </c>
      <c r="BC113" s="4">
        <v>2581036.35</v>
      </c>
      <c r="BD113" s="4">
        <v>116944.95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-122932.45</v>
      </c>
      <c r="BM113" s="4">
        <v>-120392.75</v>
      </c>
      <c r="BN113" s="4">
        <v>0</v>
      </c>
      <c r="BO113" s="4">
        <v>1150531.37</v>
      </c>
      <c r="BP113" s="4">
        <v>80560.39</v>
      </c>
      <c r="BQ113" s="4">
        <v>2800678.65</v>
      </c>
      <c r="BR113" s="4">
        <v>-2439110.28</v>
      </c>
      <c r="BS113" s="4">
        <v>0</v>
      </c>
      <c r="BT113" s="4">
        <v>361568.37</v>
      </c>
      <c r="BU113" s="4">
        <v>-194297.59</v>
      </c>
      <c r="BV113" s="4">
        <v>5252896.52</v>
      </c>
      <c r="BW113" s="4">
        <v>0</v>
      </c>
      <c r="BX113" s="4">
        <v>3786736.74</v>
      </c>
      <c r="BY113" s="4">
        <v>0</v>
      </c>
      <c r="BZ113" s="4">
        <v>0</v>
      </c>
      <c r="CA113" s="4">
        <v>0</v>
      </c>
      <c r="CB113" s="4">
        <v>9039633.26</v>
      </c>
      <c r="CC113" s="4">
        <v>0</v>
      </c>
      <c r="CD113" s="4">
        <v>373704.87</v>
      </c>
      <c r="CE113" s="4">
        <v>0</v>
      </c>
      <c r="CF113" s="4">
        <v>0</v>
      </c>
      <c r="CG113" s="4">
        <v>373704.87</v>
      </c>
      <c r="CH113" s="4">
        <v>1520638.88</v>
      </c>
      <c r="CI113" s="4">
        <v>11621563.65</v>
      </c>
      <c r="CJ113" s="4">
        <v>12290852.51</v>
      </c>
      <c r="CK113" s="4">
        <v>619517.7</v>
      </c>
      <c r="CL113" s="4">
        <v>26052572.74</v>
      </c>
      <c r="CM113" s="4">
        <v>21195303.44</v>
      </c>
      <c r="CN113" s="4">
        <v>1623677.23</v>
      </c>
      <c r="CO113" s="4">
        <v>2230556.55</v>
      </c>
      <c r="CP113" s="4">
        <v>25049537.22</v>
      </c>
      <c r="CQ113" s="4">
        <v>-4640229.04</v>
      </c>
      <c r="CR113" s="4">
        <v>351321</v>
      </c>
      <c r="CS113" s="4">
        <v>2151000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-125635.33</v>
      </c>
      <c r="DC113" s="4">
        <v>-163151.67</v>
      </c>
      <c r="DD113" s="4">
        <v>0</v>
      </c>
      <c r="DE113" s="4">
        <v>-2263543.37</v>
      </c>
      <c r="DF113" s="4">
        <v>-1260507.85</v>
      </c>
      <c r="DG113" s="4">
        <v>1500012.16</v>
      </c>
      <c r="DH113" s="4">
        <v>-1562315.96</v>
      </c>
      <c r="DI113" s="4">
        <v>0</v>
      </c>
      <c r="DJ113" s="4">
        <v>-62303.8</v>
      </c>
      <c r="DK113" s="4">
        <v>79011.39</v>
      </c>
      <c r="DL113" s="4">
        <v>5190592.72</v>
      </c>
      <c r="DM113" s="4">
        <v>0</v>
      </c>
      <c r="DN113" s="4">
        <v>3940676.1</v>
      </c>
      <c r="DO113" s="4">
        <v>0</v>
      </c>
      <c r="DP113" s="4">
        <v>0</v>
      </c>
      <c r="DQ113" s="4">
        <v>0</v>
      </c>
      <c r="DR113" s="4">
        <v>9131268.82</v>
      </c>
      <c r="DS113" s="4">
        <v>0</v>
      </c>
      <c r="DT113" s="4">
        <v>452716.26</v>
      </c>
      <c r="DU113" s="4">
        <v>0</v>
      </c>
      <c r="DV113" s="4">
        <v>0</v>
      </c>
      <c r="DW113" s="4">
        <v>452716.26</v>
      </c>
      <c r="DX113" s="4">
        <v>1724369.16</v>
      </c>
      <c r="DY113" s="4">
        <v>16504413.24</v>
      </c>
      <c r="DZ113" s="4">
        <v>14440769.14</v>
      </c>
      <c r="EA113" s="4">
        <v>807660.13</v>
      </c>
      <c r="EB113" s="4">
        <v>33477211.67</v>
      </c>
      <c r="EC113" s="4">
        <v>25476736.62</v>
      </c>
      <c r="ED113" s="4">
        <v>1180235.99</v>
      </c>
      <c r="EE113" s="4">
        <v>2207813.76</v>
      </c>
      <c r="EF113" s="4">
        <v>28864786.37</v>
      </c>
      <c r="EG113" s="4">
        <v>-3748489.25</v>
      </c>
      <c r="EH113" s="4">
        <v>133160</v>
      </c>
      <c r="EI113" s="4">
        <v>2930000</v>
      </c>
      <c r="EJ113" s="4">
        <v>0</v>
      </c>
      <c r="EK113" s="4">
        <v>0</v>
      </c>
      <c r="EL113" s="4">
        <v>0</v>
      </c>
      <c r="EM113" s="4">
        <v>0</v>
      </c>
      <c r="EN113" s="4">
        <v>-10000</v>
      </c>
      <c r="EO113" s="4">
        <v>0</v>
      </c>
      <c r="EP113" s="4">
        <v>0</v>
      </c>
      <c r="EQ113" s="4">
        <v>0</v>
      </c>
      <c r="ER113" s="4">
        <v>-70360.4</v>
      </c>
      <c r="ES113" s="4">
        <v>-173708.87</v>
      </c>
      <c r="ET113" s="4">
        <v>0</v>
      </c>
      <c r="EU113" s="4">
        <v>-765689.65</v>
      </c>
      <c r="EV113" s="4">
        <v>3846735.65</v>
      </c>
      <c r="EW113" s="4">
        <v>0</v>
      </c>
      <c r="EX113" s="4">
        <v>-1666814.95</v>
      </c>
      <c r="EY113" s="4">
        <v>0</v>
      </c>
      <c r="EZ113" s="4">
        <v>-1666814.95</v>
      </c>
      <c r="FA113" s="4">
        <v>1882344.66</v>
      </c>
      <c r="FB113" s="4">
        <v>3523777.77</v>
      </c>
      <c r="FC113" s="4">
        <v>0</v>
      </c>
      <c r="FD113" s="4">
        <v>2623207.66</v>
      </c>
      <c r="FE113" s="4">
        <v>0</v>
      </c>
      <c r="FF113" s="4">
        <v>0</v>
      </c>
      <c r="FG113" s="4">
        <v>0</v>
      </c>
      <c r="FH113" s="4">
        <v>6146985.43</v>
      </c>
      <c r="FI113" s="4">
        <v>0</v>
      </c>
      <c r="FJ113" s="4">
        <v>2335060.92</v>
      </c>
      <c r="FK113" s="4">
        <v>0</v>
      </c>
      <c r="FL113" s="4">
        <v>0</v>
      </c>
      <c r="FM113" s="4">
        <v>2335060.92</v>
      </c>
      <c r="FN113" s="11">
        <f t="shared" si="2"/>
        <v>0.07576919054680635</v>
      </c>
      <c r="FO113" s="11">
        <f t="shared" si="3"/>
        <v>0.11386624870601117</v>
      </c>
    </row>
    <row r="114" spans="1:171" ht="12.75">
      <c r="A114" s="3" t="s">
        <v>173</v>
      </c>
      <c r="B114" s="4">
        <v>2137590.08</v>
      </c>
      <c r="C114" s="4">
        <v>13865867.46</v>
      </c>
      <c r="D114" s="4">
        <v>9746044.77</v>
      </c>
      <c r="E114" s="4">
        <v>898155.21</v>
      </c>
      <c r="F114" s="4">
        <v>26647657.52</v>
      </c>
      <c r="G114" s="4">
        <v>22465897.02</v>
      </c>
      <c r="H114" s="4">
        <v>1517015.52</v>
      </c>
      <c r="I114" s="4">
        <v>2290989.21</v>
      </c>
      <c r="J114" s="4">
        <v>26273901.75</v>
      </c>
      <c r="K114" s="4">
        <v>-6500491.7</v>
      </c>
      <c r="L114" s="4">
        <v>0</v>
      </c>
      <c r="M114" s="4">
        <v>4950137.42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85000</v>
      </c>
      <c r="V114" s="4">
        <v>-88438.73</v>
      </c>
      <c r="W114" s="4">
        <v>-126704.48</v>
      </c>
      <c r="X114" s="4">
        <v>0</v>
      </c>
      <c r="Y114" s="4">
        <v>-1553793.01</v>
      </c>
      <c r="Z114" s="4">
        <v>-1180037.24</v>
      </c>
      <c r="AA114" s="4">
        <v>2548363.71</v>
      </c>
      <c r="AB114" s="4">
        <v>-628518.39</v>
      </c>
      <c r="AC114" s="4">
        <v>0</v>
      </c>
      <c r="AD114" s="4">
        <v>1919845.32</v>
      </c>
      <c r="AE114" s="4">
        <v>1136541.95</v>
      </c>
      <c r="AF114" s="4">
        <v>3297323.42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3297323.42</v>
      </c>
      <c r="AM114" s="4">
        <v>0</v>
      </c>
      <c r="AN114" s="4">
        <v>2738600.79</v>
      </c>
      <c r="AO114" s="4">
        <v>0</v>
      </c>
      <c r="AP114" s="4">
        <v>0</v>
      </c>
      <c r="AQ114" s="4">
        <v>2738600.79</v>
      </c>
      <c r="AR114" s="4">
        <v>2901818.52</v>
      </c>
      <c r="AS114" s="4">
        <v>17152467.98</v>
      </c>
      <c r="AT114" s="4">
        <v>14970534.43</v>
      </c>
      <c r="AU114" s="4">
        <v>590403.63</v>
      </c>
      <c r="AV114" s="4">
        <v>35615224.56</v>
      </c>
      <c r="AW114" s="4">
        <v>28331704.66</v>
      </c>
      <c r="AX114" s="4">
        <v>1671676.12</v>
      </c>
      <c r="AY114" s="4">
        <v>1972824.14</v>
      </c>
      <c r="AZ114" s="4">
        <v>31976204.92</v>
      </c>
      <c r="BA114" s="4">
        <v>-1744774.55</v>
      </c>
      <c r="BB114" s="4">
        <v>152000</v>
      </c>
      <c r="BC114" s="4">
        <v>1147292.4</v>
      </c>
      <c r="BD114" s="4">
        <v>-100000</v>
      </c>
      <c r="BE114" s="4">
        <v>0</v>
      </c>
      <c r="BF114" s="4">
        <v>-111000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-68514.29</v>
      </c>
      <c r="BM114" s="4">
        <v>-127101.17</v>
      </c>
      <c r="BN114" s="4">
        <v>0</v>
      </c>
      <c r="BO114" s="4">
        <v>-724996.44</v>
      </c>
      <c r="BP114" s="4">
        <v>2914023.2</v>
      </c>
      <c r="BQ114" s="4">
        <v>0</v>
      </c>
      <c r="BR114" s="4">
        <v>-950234.31</v>
      </c>
      <c r="BS114" s="4">
        <v>0</v>
      </c>
      <c r="BT114" s="4">
        <v>-950234.31</v>
      </c>
      <c r="BU114" s="4">
        <v>893658.4</v>
      </c>
      <c r="BV114" s="4">
        <v>2349475.55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2349475.55</v>
      </c>
      <c r="CC114" s="4">
        <v>0</v>
      </c>
      <c r="CD114" s="4">
        <v>3632259.19</v>
      </c>
      <c r="CE114" s="4">
        <v>0</v>
      </c>
      <c r="CF114" s="4">
        <v>0</v>
      </c>
      <c r="CG114" s="4">
        <v>3632259.19</v>
      </c>
      <c r="CH114" s="4">
        <v>3524200.72</v>
      </c>
      <c r="CI114" s="4">
        <v>20135336.91</v>
      </c>
      <c r="CJ114" s="4">
        <v>15021049.57</v>
      </c>
      <c r="CK114" s="4">
        <v>2534552.99</v>
      </c>
      <c r="CL114" s="4">
        <v>41215140.19</v>
      </c>
      <c r="CM114" s="4">
        <v>30532362.5</v>
      </c>
      <c r="CN114" s="4">
        <v>3183955.3</v>
      </c>
      <c r="CO114" s="4">
        <v>8803813.05</v>
      </c>
      <c r="CP114" s="4">
        <v>42520130.85</v>
      </c>
      <c r="CQ114" s="4">
        <v>-42689161.32</v>
      </c>
      <c r="CR114" s="4">
        <v>40000</v>
      </c>
      <c r="CS114" s="4">
        <v>27712838.14</v>
      </c>
      <c r="CT114" s="4">
        <v>-10000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-533153.04</v>
      </c>
      <c r="DC114" s="4">
        <v>-523078.42</v>
      </c>
      <c r="DD114" s="4">
        <v>0</v>
      </c>
      <c r="DE114" s="4">
        <v>-15479476.22</v>
      </c>
      <c r="DF114" s="4">
        <v>-16784466.88</v>
      </c>
      <c r="DG114" s="4">
        <v>16657548.52</v>
      </c>
      <c r="DH114" s="4">
        <v>-1067600.02</v>
      </c>
      <c r="DI114" s="4">
        <v>0</v>
      </c>
      <c r="DJ114" s="4">
        <v>15589948.5</v>
      </c>
      <c r="DK114" s="4">
        <v>-2475133.97</v>
      </c>
      <c r="DL114" s="4">
        <v>17946972.6</v>
      </c>
      <c r="DM114" s="4">
        <v>0</v>
      </c>
      <c r="DN114" s="4">
        <v>0</v>
      </c>
      <c r="DO114" s="4">
        <v>0</v>
      </c>
      <c r="DP114" s="4">
        <v>0</v>
      </c>
      <c r="DQ114" s="4">
        <v>0</v>
      </c>
      <c r="DR114" s="4">
        <v>17946972.6</v>
      </c>
      <c r="DS114" s="4">
        <v>0</v>
      </c>
      <c r="DT114" s="4">
        <v>1157125.22</v>
      </c>
      <c r="DU114" s="4">
        <v>0</v>
      </c>
      <c r="DV114" s="4">
        <v>0</v>
      </c>
      <c r="DW114" s="4">
        <v>1157125.22</v>
      </c>
      <c r="DX114" s="4">
        <v>3803069.16</v>
      </c>
      <c r="DY114" s="4">
        <v>24989106.71</v>
      </c>
      <c r="DZ114" s="4">
        <v>11958943.63</v>
      </c>
      <c r="EA114" s="4">
        <v>2022943.58</v>
      </c>
      <c r="EB114" s="4">
        <v>42774063.08</v>
      </c>
      <c r="EC114" s="4">
        <v>34307315.08</v>
      </c>
      <c r="ED114" s="4">
        <v>2036012.4</v>
      </c>
      <c r="EE114" s="4">
        <v>2797512.03</v>
      </c>
      <c r="EF114" s="4">
        <v>39140839.51</v>
      </c>
      <c r="EG114" s="4">
        <v>-4256872.02</v>
      </c>
      <c r="EH114" s="4">
        <v>161850</v>
      </c>
      <c r="EI114" s="4">
        <v>2351560.8</v>
      </c>
      <c r="EJ114" s="4">
        <v>0</v>
      </c>
      <c r="EK114" s="4">
        <v>0</v>
      </c>
      <c r="EL114" s="4">
        <v>0</v>
      </c>
      <c r="EM114" s="4">
        <v>0</v>
      </c>
      <c r="EN114" s="4">
        <v>0</v>
      </c>
      <c r="EO114" s="4">
        <v>0</v>
      </c>
      <c r="EP114" s="4">
        <v>0</v>
      </c>
      <c r="EQ114" s="4">
        <v>0</v>
      </c>
      <c r="ER114" s="4">
        <v>-451705.09</v>
      </c>
      <c r="ES114" s="4">
        <v>-795031.73</v>
      </c>
      <c r="ET114" s="4">
        <v>0</v>
      </c>
      <c r="EU114" s="4">
        <v>-2195166.31</v>
      </c>
      <c r="EV114" s="4">
        <v>1438057.26</v>
      </c>
      <c r="EW114" s="4">
        <v>0</v>
      </c>
      <c r="EX114" s="4">
        <v>-725351.82</v>
      </c>
      <c r="EY114" s="4">
        <v>0</v>
      </c>
      <c r="EZ114" s="4">
        <v>-725351.82</v>
      </c>
      <c r="FA114" s="4">
        <v>994579.51</v>
      </c>
      <c r="FB114" s="4">
        <v>17222605.01</v>
      </c>
      <c r="FC114" s="4">
        <v>0</v>
      </c>
      <c r="FD114" s="4">
        <v>0</v>
      </c>
      <c r="FE114" s="4">
        <v>0</v>
      </c>
      <c r="FF114" s="4">
        <v>0</v>
      </c>
      <c r="FG114" s="4">
        <v>0</v>
      </c>
      <c r="FH114" s="4">
        <v>17222605.01</v>
      </c>
      <c r="FI114" s="4">
        <v>0</v>
      </c>
      <c r="FJ114" s="4">
        <v>2151704.73</v>
      </c>
      <c r="FK114" s="4">
        <v>0</v>
      </c>
      <c r="FL114" s="4">
        <v>0</v>
      </c>
      <c r="FM114" s="4">
        <v>2151704.73</v>
      </c>
      <c r="FN114" s="11">
        <f t="shared" si="2"/>
        <v>-0.3182401361904944</v>
      </c>
      <c r="FO114" s="11">
        <f t="shared" si="3"/>
        <v>0.3523373557431992</v>
      </c>
    </row>
    <row r="115" spans="1:171" ht="12.75">
      <c r="A115" s="3" t="s">
        <v>174</v>
      </c>
      <c r="B115" s="4">
        <v>1004291.85</v>
      </c>
      <c r="C115" s="4">
        <v>4556922.69</v>
      </c>
      <c r="D115" s="4">
        <v>3298674.41</v>
      </c>
      <c r="E115" s="4">
        <v>238118.14</v>
      </c>
      <c r="F115" s="4">
        <v>9098007.09</v>
      </c>
      <c r="G115" s="4">
        <v>7539450.08</v>
      </c>
      <c r="H115" s="4">
        <v>510705.84</v>
      </c>
      <c r="I115" s="4">
        <v>658271.82</v>
      </c>
      <c r="J115" s="4">
        <v>8708427.74</v>
      </c>
      <c r="K115" s="4">
        <v>-2580832.95</v>
      </c>
      <c r="L115" s="4">
        <v>20000</v>
      </c>
      <c r="M115" s="4">
        <v>2403649.92</v>
      </c>
      <c r="N115" s="4">
        <v>-168864</v>
      </c>
      <c r="O115" s="4">
        <v>0</v>
      </c>
      <c r="P115" s="4">
        <v>0</v>
      </c>
      <c r="Q115" s="4">
        <v>0</v>
      </c>
      <c r="R115" s="4">
        <v>-10000</v>
      </c>
      <c r="S115" s="4">
        <v>0</v>
      </c>
      <c r="T115" s="4">
        <v>0</v>
      </c>
      <c r="U115" s="4">
        <v>0</v>
      </c>
      <c r="V115" s="4">
        <v>-189875.97</v>
      </c>
      <c r="W115" s="4">
        <v>-6645.28</v>
      </c>
      <c r="X115" s="4">
        <v>0</v>
      </c>
      <c r="Y115" s="4">
        <v>-525923</v>
      </c>
      <c r="Z115" s="4">
        <v>-136343.65</v>
      </c>
      <c r="AA115" s="4">
        <v>580000</v>
      </c>
      <c r="AB115" s="4">
        <v>-396190.67</v>
      </c>
      <c r="AC115" s="4">
        <v>0</v>
      </c>
      <c r="AD115" s="4">
        <v>183809.33</v>
      </c>
      <c r="AE115" s="4">
        <v>733280.66</v>
      </c>
      <c r="AF115" s="4">
        <v>183809.33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183809.33</v>
      </c>
      <c r="AM115" s="4">
        <v>0</v>
      </c>
      <c r="AN115" s="4">
        <v>518800.04</v>
      </c>
      <c r="AO115" s="4">
        <v>959400</v>
      </c>
      <c r="AP115" s="4">
        <v>0</v>
      </c>
      <c r="AQ115" s="4">
        <v>1478200.04</v>
      </c>
      <c r="AR115" s="4">
        <v>1206472.78</v>
      </c>
      <c r="AS115" s="4">
        <v>5407200.3</v>
      </c>
      <c r="AT115" s="4">
        <v>4942478.98</v>
      </c>
      <c r="AU115" s="4">
        <v>58169.67</v>
      </c>
      <c r="AV115" s="4">
        <v>11614321.73</v>
      </c>
      <c r="AW115" s="4">
        <v>8407845.56</v>
      </c>
      <c r="AX115" s="4">
        <v>1846118.73</v>
      </c>
      <c r="AY115" s="4">
        <v>627027.24</v>
      </c>
      <c r="AZ115" s="4">
        <v>10880991.53</v>
      </c>
      <c r="BA115" s="4">
        <v>-2602458.19</v>
      </c>
      <c r="BB115" s="4">
        <v>0</v>
      </c>
      <c r="BC115" s="4">
        <v>2922959</v>
      </c>
      <c r="BD115" s="4">
        <v>0</v>
      </c>
      <c r="BE115" s="4">
        <v>0</v>
      </c>
      <c r="BF115" s="4">
        <v>0</v>
      </c>
      <c r="BG115" s="4">
        <v>0</v>
      </c>
      <c r="BH115" s="4">
        <v>-135000</v>
      </c>
      <c r="BI115" s="4">
        <v>0</v>
      </c>
      <c r="BJ115" s="4">
        <v>0</v>
      </c>
      <c r="BK115" s="4">
        <v>0</v>
      </c>
      <c r="BL115" s="4">
        <v>-71669.22</v>
      </c>
      <c r="BM115" s="4">
        <v>-6755.01</v>
      </c>
      <c r="BN115" s="4">
        <v>0</v>
      </c>
      <c r="BO115" s="4">
        <v>113831.59</v>
      </c>
      <c r="BP115" s="4">
        <v>847161.79</v>
      </c>
      <c r="BQ115" s="4">
        <v>0</v>
      </c>
      <c r="BR115" s="4">
        <v>-93925.34</v>
      </c>
      <c r="BS115" s="4">
        <v>0</v>
      </c>
      <c r="BT115" s="4">
        <v>-93925.34</v>
      </c>
      <c r="BU115" s="4">
        <v>-536489.71</v>
      </c>
      <c r="BV115" s="4">
        <v>89883.99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89883.99</v>
      </c>
      <c r="CC115" s="4">
        <v>0</v>
      </c>
      <c r="CD115" s="4">
        <v>805810.33</v>
      </c>
      <c r="CE115" s="4">
        <v>135900</v>
      </c>
      <c r="CF115" s="4">
        <v>0</v>
      </c>
      <c r="CG115" s="4">
        <v>941710.33</v>
      </c>
      <c r="CH115" s="4">
        <v>1213944</v>
      </c>
      <c r="CI115" s="4">
        <v>6457137.05</v>
      </c>
      <c r="CJ115" s="4">
        <v>4420204.66</v>
      </c>
      <c r="CK115" s="4">
        <v>97419.58</v>
      </c>
      <c r="CL115" s="4">
        <v>12188705.29</v>
      </c>
      <c r="CM115" s="4">
        <v>9159295.58</v>
      </c>
      <c r="CN115" s="4">
        <v>1075915</v>
      </c>
      <c r="CO115" s="4">
        <v>1403729.4</v>
      </c>
      <c r="CP115" s="4">
        <v>11638939.98</v>
      </c>
      <c r="CQ115" s="4">
        <v>-5164214.76</v>
      </c>
      <c r="CR115" s="4">
        <v>384705</v>
      </c>
      <c r="CS115" s="4">
        <v>5184013.15</v>
      </c>
      <c r="CT115" s="4">
        <v>-638589.15</v>
      </c>
      <c r="CU115" s="4">
        <v>0</v>
      </c>
      <c r="CV115" s="4">
        <v>0</v>
      </c>
      <c r="CW115" s="4">
        <v>0</v>
      </c>
      <c r="CX115" s="4">
        <v>0</v>
      </c>
      <c r="CY115" s="4">
        <v>18</v>
      </c>
      <c r="CZ115" s="4">
        <v>0</v>
      </c>
      <c r="DA115" s="4">
        <v>0</v>
      </c>
      <c r="DB115" s="4">
        <v>-4625.84</v>
      </c>
      <c r="DC115" s="4">
        <v>-2431.71</v>
      </c>
      <c r="DD115" s="4">
        <v>0</v>
      </c>
      <c r="DE115" s="4">
        <v>-238693.6</v>
      </c>
      <c r="DF115" s="4">
        <v>311071.71</v>
      </c>
      <c r="DG115" s="4">
        <v>0</v>
      </c>
      <c r="DH115" s="4">
        <v>-89883.97</v>
      </c>
      <c r="DI115" s="4">
        <v>0</v>
      </c>
      <c r="DJ115" s="4">
        <v>-89883.97</v>
      </c>
      <c r="DK115" s="4">
        <v>1513354.08</v>
      </c>
      <c r="DL115" s="4">
        <v>0.02</v>
      </c>
      <c r="DM115" s="4">
        <v>0</v>
      </c>
      <c r="DN115" s="4">
        <v>0</v>
      </c>
      <c r="DO115" s="4">
        <v>0</v>
      </c>
      <c r="DP115" s="4">
        <v>0</v>
      </c>
      <c r="DQ115" s="4">
        <v>0</v>
      </c>
      <c r="DR115" s="4">
        <v>0.02</v>
      </c>
      <c r="DS115" s="4">
        <v>0</v>
      </c>
      <c r="DT115" s="4">
        <v>140164.41</v>
      </c>
      <c r="DU115" s="4">
        <v>2314900</v>
      </c>
      <c r="DV115" s="4">
        <v>0</v>
      </c>
      <c r="DW115" s="4">
        <v>2455064.41</v>
      </c>
      <c r="DX115" s="4">
        <v>1427733.85</v>
      </c>
      <c r="DY115" s="4">
        <v>9039937.08</v>
      </c>
      <c r="DZ115" s="4">
        <v>4728107.85</v>
      </c>
      <c r="EA115" s="4">
        <v>66336.43</v>
      </c>
      <c r="EB115" s="4">
        <v>15262115.21</v>
      </c>
      <c r="EC115" s="4">
        <v>10509999.51</v>
      </c>
      <c r="ED115" s="4">
        <v>1018756.49</v>
      </c>
      <c r="EE115" s="4">
        <v>1008215.46</v>
      </c>
      <c r="EF115" s="4">
        <v>12536971.46</v>
      </c>
      <c r="EG115" s="4">
        <v>-3897166.77</v>
      </c>
      <c r="EH115" s="4">
        <v>10000</v>
      </c>
      <c r="EI115" s="4">
        <v>3151191.3</v>
      </c>
      <c r="EJ115" s="4">
        <v>-88500</v>
      </c>
      <c r="EK115" s="4">
        <v>0</v>
      </c>
      <c r="EL115" s="4">
        <v>0</v>
      </c>
      <c r="EM115" s="4">
        <v>0</v>
      </c>
      <c r="EN115" s="4">
        <v>-1170000</v>
      </c>
      <c r="EO115" s="4">
        <v>0</v>
      </c>
      <c r="EP115" s="4">
        <v>0</v>
      </c>
      <c r="EQ115" s="4">
        <v>0</v>
      </c>
      <c r="ER115" s="4">
        <v>-84055.69</v>
      </c>
      <c r="ES115" s="4">
        <v>0</v>
      </c>
      <c r="ET115" s="4">
        <v>0</v>
      </c>
      <c r="EU115" s="4">
        <v>-2078531.16</v>
      </c>
      <c r="EV115" s="4">
        <v>646612.59</v>
      </c>
      <c r="EW115" s="4">
        <v>0</v>
      </c>
      <c r="EX115" s="4">
        <v>-0.02</v>
      </c>
      <c r="EY115" s="4">
        <v>0</v>
      </c>
      <c r="EZ115" s="4">
        <v>-0.02</v>
      </c>
      <c r="FA115" s="4">
        <v>-13298.23</v>
      </c>
      <c r="FB115" s="4">
        <v>0</v>
      </c>
      <c r="FC115" s="4">
        <v>0</v>
      </c>
      <c r="FD115" s="4">
        <v>0</v>
      </c>
      <c r="FE115" s="4">
        <v>0</v>
      </c>
      <c r="FF115" s="4">
        <v>0</v>
      </c>
      <c r="FG115" s="4">
        <v>0</v>
      </c>
      <c r="FH115" s="4">
        <v>0</v>
      </c>
      <c r="FI115" s="4">
        <v>0</v>
      </c>
      <c r="FJ115" s="4">
        <v>1376666.18</v>
      </c>
      <c r="FK115" s="4">
        <v>1065100</v>
      </c>
      <c r="FL115" s="4">
        <v>0</v>
      </c>
      <c r="FM115" s="4">
        <v>2441766.18</v>
      </c>
      <c r="FN115" s="11">
        <f t="shared" si="2"/>
        <v>0.10932314538595335</v>
      </c>
      <c r="FO115" s="11">
        <f t="shared" si="3"/>
        <v>0</v>
      </c>
    </row>
    <row r="116" spans="1:171" ht="12.75">
      <c r="A116" s="3" t="s">
        <v>175</v>
      </c>
      <c r="B116" s="4">
        <v>2510026.07</v>
      </c>
      <c r="C116" s="4">
        <v>13822513.15</v>
      </c>
      <c r="D116" s="4">
        <v>14714458.94</v>
      </c>
      <c r="E116" s="4">
        <v>130298.09</v>
      </c>
      <c r="F116" s="4">
        <v>31177296.25</v>
      </c>
      <c r="G116" s="4">
        <v>27358246.44</v>
      </c>
      <c r="H116" s="4">
        <v>1279157.38</v>
      </c>
      <c r="I116" s="4">
        <v>1390760.88</v>
      </c>
      <c r="J116" s="4">
        <v>30028164.7</v>
      </c>
      <c r="K116" s="4">
        <v>-2620656.74</v>
      </c>
      <c r="L116" s="4">
        <v>182500</v>
      </c>
      <c r="M116" s="4">
        <v>865829.44</v>
      </c>
      <c r="N116" s="4">
        <v>0</v>
      </c>
      <c r="O116" s="4">
        <v>0</v>
      </c>
      <c r="P116" s="4">
        <v>0</v>
      </c>
      <c r="Q116" s="4">
        <v>0</v>
      </c>
      <c r="R116" s="4">
        <v>-76500</v>
      </c>
      <c r="S116" s="4">
        <v>0</v>
      </c>
      <c r="T116" s="4">
        <v>0</v>
      </c>
      <c r="U116" s="4">
        <v>0</v>
      </c>
      <c r="V116" s="4">
        <v>-122494.09</v>
      </c>
      <c r="W116" s="4">
        <v>-124097.87</v>
      </c>
      <c r="X116" s="4">
        <v>0</v>
      </c>
      <c r="Y116" s="4">
        <v>-1771321.39</v>
      </c>
      <c r="Z116" s="4">
        <v>-622189.84</v>
      </c>
      <c r="AA116" s="4">
        <v>63559.32</v>
      </c>
      <c r="AB116" s="4">
        <v>-1043627.81</v>
      </c>
      <c r="AC116" s="4">
        <v>0</v>
      </c>
      <c r="AD116" s="4">
        <v>-980068.49</v>
      </c>
      <c r="AE116" s="4">
        <v>-540358.49</v>
      </c>
      <c r="AF116" s="4">
        <v>2033269.53</v>
      </c>
      <c r="AG116" s="4">
        <v>0</v>
      </c>
      <c r="AH116" s="4">
        <v>233834</v>
      </c>
      <c r="AI116" s="4">
        <v>0</v>
      </c>
      <c r="AJ116" s="4">
        <v>0</v>
      </c>
      <c r="AK116" s="4">
        <v>0</v>
      </c>
      <c r="AL116" s="4">
        <v>2267103.53</v>
      </c>
      <c r="AM116" s="4">
        <v>0</v>
      </c>
      <c r="AN116" s="4">
        <v>166836.57</v>
      </c>
      <c r="AO116" s="4">
        <v>0</v>
      </c>
      <c r="AP116" s="4">
        <v>0</v>
      </c>
      <c r="AQ116" s="4">
        <v>166836.57</v>
      </c>
      <c r="AR116" s="4">
        <v>3087400.52</v>
      </c>
      <c r="AS116" s="4">
        <v>16296004.32</v>
      </c>
      <c r="AT116" s="4">
        <v>15122611.2</v>
      </c>
      <c r="AU116" s="4">
        <v>270408.98</v>
      </c>
      <c r="AV116" s="4">
        <v>34776425.02</v>
      </c>
      <c r="AW116" s="4">
        <v>28600642.95</v>
      </c>
      <c r="AX116" s="4">
        <v>2773579.91</v>
      </c>
      <c r="AY116" s="4">
        <v>2603678.51</v>
      </c>
      <c r="AZ116" s="4">
        <v>33977901.37</v>
      </c>
      <c r="BA116" s="4">
        <v>-10471653.56</v>
      </c>
      <c r="BB116" s="4">
        <v>882000</v>
      </c>
      <c r="BC116" s="4">
        <v>5365438.25</v>
      </c>
      <c r="BD116" s="4">
        <v>-170000</v>
      </c>
      <c r="BE116" s="4">
        <v>0</v>
      </c>
      <c r="BF116" s="4">
        <v>0</v>
      </c>
      <c r="BG116" s="4">
        <v>0</v>
      </c>
      <c r="BH116" s="4">
        <v>-2137500</v>
      </c>
      <c r="BI116" s="4">
        <v>0</v>
      </c>
      <c r="BJ116" s="4">
        <v>0</v>
      </c>
      <c r="BK116" s="4">
        <v>0</v>
      </c>
      <c r="BL116" s="4">
        <v>-123961.62</v>
      </c>
      <c r="BM116" s="4">
        <v>-126795.43</v>
      </c>
      <c r="BN116" s="4">
        <v>0</v>
      </c>
      <c r="BO116" s="4">
        <v>-6655676.93</v>
      </c>
      <c r="BP116" s="4">
        <v>-5857153.28</v>
      </c>
      <c r="BQ116" s="4">
        <v>7000000</v>
      </c>
      <c r="BR116" s="4">
        <v>-712490.91</v>
      </c>
      <c r="BS116" s="4">
        <v>0</v>
      </c>
      <c r="BT116" s="4">
        <v>6287509.09</v>
      </c>
      <c r="BU116" s="4">
        <v>1430015.39</v>
      </c>
      <c r="BV116" s="4">
        <v>8320778.62</v>
      </c>
      <c r="BW116" s="4">
        <v>0</v>
      </c>
      <c r="BX116" s="4">
        <v>172423</v>
      </c>
      <c r="BY116" s="4">
        <v>0</v>
      </c>
      <c r="BZ116" s="4">
        <v>0</v>
      </c>
      <c r="CA116" s="4">
        <v>0</v>
      </c>
      <c r="CB116" s="4">
        <v>8493201.62</v>
      </c>
      <c r="CC116" s="4">
        <v>0</v>
      </c>
      <c r="CD116" s="4">
        <v>1596851.96</v>
      </c>
      <c r="CE116" s="4">
        <v>0</v>
      </c>
      <c r="CF116" s="4">
        <v>0</v>
      </c>
      <c r="CG116" s="4">
        <v>1596851.96</v>
      </c>
      <c r="CH116" s="4">
        <v>5273991.23</v>
      </c>
      <c r="CI116" s="4">
        <v>20095308.33</v>
      </c>
      <c r="CJ116" s="4">
        <v>17253266.83</v>
      </c>
      <c r="CK116" s="4">
        <v>295168.24</v>
      </c>
      <c r="CL116" s="4">
        <v>42917734.63</v>
      </c>
      <c r="CM116" s="4">
        <v>33288115.94</v>
      </c>
      <c r="CN116" s="4">
        <v>3432551.5</v>
      </c>
      <c r="CO116" s="4">
        <v>2303636.39</v>
      </c>
      <c r="CP116" s="4">
        <v>39024303.83</v>
      </c>
      <c r="CQ116" s="4">
        <v>-7625092.25</v>
      </c>
      <c r="CR116" s="4">
        <v>428836</v>
      </c>
      <c r="CS116" s="4">
        <v>6853200.78</v>
      </c>
      <c r="CT116" s="4">
        <v>103355.49</v>
      </c>
      <c r="CU116" s="4">
        <v>0</v>
      </c>
      <c r="CV116" s="4">
        <v>0</v>
      </c>
      <c r="CW116" s="4">
        <v>0</v>
      </c>
      <c r="CX116" s="4">
        <v>-4428000</v>
      </c>
      <c r="CY116" s="4">
        <v>0</v>
      </c>
      <c r="CZ116" s="4">
        <v>0</v>
      </c>
      <c r="DA116" s="4">
        <v>0</v>
      </c>
      <c r="DB116" s="4">
        <v>-276097.52</v>
      </c>
      <c r="DC116" s="4">
        <v>-293335.41</v>
      </c>
      <c r="DD116" s="4">
        <v>0</v>
      </c>
      <c r="DE116" s="4">
        <v>-4943797.5</v>
      </c>
      <c r="DF116" s="4">
        <v>-1050366.7</v>
      </c>
      <c r="DG116" s="4">
        <v>5400017.18</v>
      </c>
      <c r="DH116" s="4">
        <v>-1289838.48</v>
      </c>
      <c r="DI116" s="4">
        <v>0</v>
      </c>
      <c r="DJ116" s="4">
        <v>4110178.7</v>
      </c>
      <c r="DK116" s="4">
        <v>876061.6</v>
      </c>
      <c r="DL116" s="4">
        <v>12430957.32</v>
      </c>
      <c r="DM116" s="4">
        <v>0</v>
      </c>
      <c r="DN116" s="4">
        <v>91714</v>
      </c>
      <c r="DO116" s="4">
        <v>0</v>
      </c>
      <c r="DP116" s="4">
        <v>0</v>
      </c>
      <c r="DQ116" s="4">
        <v>0</v>
      </c>
      <c r="DR116" s="4">
        <v>12522671.32</v>
      </c>
      <c r="DS116" s="4">
        <v>0</v>
      </c>
      <c r="DT116" s="4">
        <v>2472913.56</v>
      </c>
      <c r="DU116" s="4">
        <v>0</v>
      </c>
      <c r="DV116" s="4">
        <v>0</v>
      </c>
      <c r="DW116" s="4">
        <v>2472913.56</v>
      </c>
      <c r="DX116" s="4">
        <v>6274700.46</v>
      </c>
      <c r="DY116" s="4">
        <v>26698931.66</v>
      </c>
      <c r="DZ116" s="4">
        <v>19589291.01</v>
      </c>
      <c r="EA116" s="4">
        <v>645040.37</v>
      </c>
      <c r="EB116" s="4">
        <v>53207963.5</v>
      </c>
      <c r="EC116" s="4">
        <v>39279820.83</v>
      </c>
      <c r="ED116" s="4">
        <v>3912001.18</v>
      </c>
      <c r="EE116" s="4">
        <v>3570399.39</v>
      </c>
      <c r="EF116" s="4">
        <v>46762221.4</v>
      </c>
      <c r="EG116" s="4">
        <v>-39362604.76</v>
      </c>
      <c r="EH116" s="4">
        <v>377670</v>
      </c>
      <c r="EI116" s="4">
        <v>7974550.65</v>
      </c>
      <c r="EJ116" s="4">
        <v>0</v>
      </c>
      <c r="EK116" s="4">
        <v>0</v>
      </c>
      <c r="EL116" s="4">
        <v>0</v>
      </c>
      <c r="EM116" s="4">
        <v>0</v>
      </c>
      <c r="EN116" s="4">
        <v>0</v>
      </c>
      <c r="EO116" s="4">
        <v>0</v>
      </c>
      <c r="EP116" s="4">
        <v>0</v>
      </c>
      <c r="EQ116" s="4">
        <v>0</v>
      </c>
      <c r="ER116" s="4">
        <v>-820465.71</v>
      </c>
      <c r="ES116" s="4">
        <v>-1005588.14</v>
      </c>
      <c r="ET116" s="4">
        <v>0</v>
      </c>
      <c r="EU116" s="4">
        <v>-31830849.82</v>
      </c>
      <c r="EV116" s="4">
        <v>-25385107.72</v>
      </c>
      <c r="EW116" s="4">
        <v>32596640.71</v>
      </c>
      <c r="EX116" s="4">
        <v>-1415627.68</v>
      </c>
      <c r="EY116" s="4">
        <v>0</v>
      </c>
      <c r="EZ116" s="4">
        <v>31181013.03</v>
      </c>
      <c r="FA116" s="4">
        <v>3977927.82</v>
      </c>
      <c r="FB116" s="4">
        <v>43611970.35</v>
      </c>
      <c r="FC116" s="4">
        <v>0</v>
      </c>
      <c r="FD116" s="4">
        <v>24404</v>
      </c>
      <c r="FE116" s="4">
        <v>0</v>
      </c>
      <c r="FF116" s="4">
        <v>0</v>
      </c>
      <c r="FG116" s="4">
        <v>0</v>
      </c>
      <c r="FH116" s="4">
        <v>43636374.35</v>
      </c>
      <c r="FI116" s="4">
        <v>0</v>
      </c>
      <c r="FJ116" s="4">
        <v>6450841.38</v>
      </c>
      <c r="FK116" s="4">
        <v>0</v>
      </c>
      <c r="FL116" s="4">
        <v>0</v>
      </c>
      <c r="FM116" s="4">
        <v>6450841.38</v>
      </c>
      <c r="FN116" s="11">
        <f t="shared" si="2"/>
        <v>-0.6186069786339408</v>
      </c>
      <c r="FO116" s="11">
        <f t="shared" si="3"/>
        <v>0.6988715696664466</v>
      </c>
    </row>
    <row r="117" spans="1:171" ht="12.75">
      <c r="A117" s="3" t="s">
        <v>176</v>
      </c>
      <c r="B117" s="4">
        <v>187234.4</v>
      </c>
      <c r="C117" s="4">
        <v>2215318.02</v>
      </c>
      <c r="D117" s="4">
        <v>1595157</v>
      </c>
      <c r="E117" s="4">
        <v>6114.32</v>
      </c>
      <c r="F117" s="4">
        <v>4003823.74</v>
      </c>
      <c r="G117" s="4">
        <v>2829813.02</v>
      </c>
      <c r="H117" s="4">
        <v>318086</v>
      </c>
      <c r="I117" s="4">
        <v>130250.67</v>
      </c>
      <c r="J117" s="4">
        <v>3278149.69</v>
      </c>
      <c r="K117" s="4">
        <v>-247667</v>
      </c>
      <c r="L117" s="4">
        <v>0</v>
      </c>
      <c r="M117" s="4">
        <v>764000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-44686.5</v>
      </c>
      <c r="W117" s="4">
        <v>-44686.5</v>
      </c>
      <c r="X117" s="4">
        <v>0</v>
      </c>
      <c r="Y117" s="4">
        <v>471646.5</v>
      </c>
      <c r="Z117" s="4">
        <v>1197320.55</v>
      </c>
      <c r="AA117" s="4">
        <v>0</v>
      </c>
      <c r="AB117" s="4">
        <v>-260400</v>
      </c>
      <c r="AC117" s="4">
        <v>0</v>
      </c>
      <c r="AD117" s="4">
        <v>-260400</v>
      </c>
      <c r="AE117" s="4">
        <v>217236.5</v>
      </c>
      <c r="AF117" s="4">
        <v>523600</v>
      </c>
      <c r="AG117" s="4">
        <v>0</v>
      </c>
      <c r="AH117" s="4">
        <v>0</v>
      </c>
      <c r="AI117" s="4">
        <v>0</v>
      </c>
      <c r="AJ117" s="4">
        <v>0</v>
      </c>
      <c r="AK117" s="4">
        <v>92712</v>
      </c>
      <c r="AL117" s="4">
        <v>616312</v>
      </c>
      <c r="AM117" s="4">
        <v>0</v>
      </c>
      <c r="AN117" s="4">
        <v>413894.55</v>
      </c>
      <c r="AO117" s="4">
        <v>0</v>
      </c>
      <c r="AP117" s="4">
        <v>0</v>
      </c>
      <c r="AQ117" s="4">
        <v>413894.55</v>
      </c>
      <c r="AR117" s="4">
        <v>243411.55</v>
      </c>
      <c r="AS117" s="4">
        <v>2409682.13</v>
      </c>
      <c r="AT117" s="4">
        <v>1636347.07</v>
      </c>
      <c r="AU117" s="4">
        <v>7003.37</v>
      </c>
      <c r="AV117" s="4">
        <v>4296444.12</v>
      </c>
      <c r="AW117" s="4">
        <v>3063055.48</v>
      </c>
      <c r="AX117" s="4">
        <v>462370.28</v>
      </c>
      <c r="AY117" s="4">
        <v>182386.12</v>
      </c>
      <c r="AZ117" s="4">
        <v>3707811.88</v>
      </c>
      <c r="BA117" s="4">
        <v>-275202.84</v>
      </c>
      <c r="BB117" s="4">
        <v>0</v>
      </c>
      <c r="BC117" s="4">
        <v>232577</v>
      </c>
      <c r="BD117" s="4">
        <v>0</v>
      </c>
      <c r="BE117" s="4">
        <v>0</v>
      </c>
      <c r="BF117" s="4">
        <v>0</v>
      </c>
      <c r="BG117" s="4">
        <v>0</v>
      </c>
      <c r="BH117" s="4">
        <v>-200</v>
      </c>
      <c r="BI117" s="4">
        <v>0</v>
      </c>
      <c r="BJ117" s="4">
        <v>0</v>
      </c>
      <c r="BK117" s="4">
        <v>0</v>
      </c>
      <c r="BL117" s="4">
        <v>-96065.74</v>
      </c>
      <c r="BM117" s="4">
        <v>-27024.34</v>
      </c>
      <c r="BN117" s="4">
        <v>0</v>
      </c>
      <c r="BO117" s="4">
        <v>-138891.58</v>
      </c>
      <c r="BP117" s="4">
        <v>449740.66</v>
      </c>
      <c r="BQ117" s="4">
        <v>0</v>
      </c>
      <c r="BR117" s="4">
        <v>-260400</v>
      </c>
      <c r="BS117" s="4">
        <v>0</v>
      </c>
      <c r="BT117" s="4">
        <v>-260400</v>
      </c>
      <c r="BU117" s="4">
        <v>335297.93</v>
      </c>
      <c r="BV117" s="4">
        <v>263200</v>
      </c>
      <c r="BW117" s="4">
        <v>0</v>
      </c>
      <c r="BX117" s="4">
        <v>0</v>
      </c>
      <c r="BY117" s="4">
        <v>0</v>
      </c>
      <c r="BZ117" s="4">
        <v>0</v>
      </c>
      <c r="CA117" s="4">
        <v>42122</v>
      </c>
      <c r="CB117" s="4">
        <v>305322</v>
      </c>
      <c r="CC117" s="4">
        <v>0</v>
      </c>
      <c r="CD117" s="4">
        <v>749192.48</v>
      </c>
      <c r="CE117" s="4">
        <v>0</v>
      </c>
      <c r="CF117" s="4">
        <v>0</v>
      </c>
      <c r="CG117" s="4">
        <v>749192.48</v>
      </c>
      <c r="CH117" s="4">
        <v>234255.25</v>
      </c>
      <c r="CI117" s="4">
        <v>3102243.57</v>
      </c>
      <c r="CJ117" s="4">
        <v>1713832.88</v>
      </c>
      <c r="CK117" s="4">
        <v>19311.1</v>
      </c>
      <c r="CL117" s="4">
        <v>5069642.8</v>
      </c>
      <c r="CM117" s="4">
        <v>3371282.03</v>
      </c>
      <c r="CN117" s="4">
        <v>499391.16</v>
      </c>
      <c r="CO117" s="4">
        <v>212030.21</v>
      </c>
      <c r="CP117" s="4">
        <v>4082703.4</v>
      </c>
      <c r="CQ117" s="4">
        <v>-487472.96</v>
      </c>
      <c r="CR117" s="4">
        <v>18000</v>
      </c>
      <c r="CS117" s="4">
        <v>414191</v>
      </c>
      <c r="CT117" s="4">
        <v>-12215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-61818.86</v>
      </c>
      <c r="DC117" s="4">
        <v>-10470.95</v>
      </c>
      <c r="DD117" s="4">
        <v>0</v>
      </c>
      <c r="DE117" s="4">
        <v>-129315.82</v>
      </c>
      <c r="DF117" s="4">
        <v>857623.58</v>
      </c>
      <c r="DG117" s="4">
        <v>0</v>
      </c>
      <c r="DH117" s="4">
        <v>-263200</v>
      </c>
      <c r="DI117" s="4">
        <v>0</v>
      </c>
      <c r="DJ117" s="4">
        <v>-263200</v>
      </c>
      <c r="DK117" s="4">
        <v>534224.42</v>
      </c>
      <c r="DL117" s="4">
        <v>0</v>
      </c>
      <c r="DM117" s="4">
        <v>0</v>
      </c>
      <c r="DN117" s="4">
        <v>0</v>
      </c>
      <c r="DO117" s="4">
        <v>0</v>
      </c>
      <c r="DP117" s="4">
        <v>0</v>
      </c>
      <c r="DQ117" s="4">
        <v>32788</v>
      </c>
      <c r="DR117" s="4">
        <v>32788</v>
      </c>
      <c r="DS117" s="4">
        <v>0</v>
      </c>
      <c r="DT117" s="4">
        <v>1283416.9</v>
      </c>
      <c r="DU117" s="4">
        <v>0</v>
      </c>
      <c r="DV117" s="4">
        <v>0</v>
      </c>
      <c r="DW117" s="4">
        <v>1283416.9</v>
      </c>
      <c r="DX117" s="4">
        <v>298629.43</v>
      </c>
      <c r="DY117" s="4">
        <v>3250480</v>
      </c>
      <c r="DZ117" s="4">
        <v>1769791.4</v>
      </c>
      <c r="EA117" s="4">
        <v>25935.8</v>
      </c>
      <c r="EB117" s="4">
        <v>5344836.63</v>
      </c>
      <c r="EC117" s="4">
        <v>4113953.29</v>
      </c>
      <c r="ED117" s="4">
        <v>504363.26</v>
      </c>
      <c r="EE117" s="4">
        <v>469605.14</v>
      </c>
      <c r="EF117" s="4">
        <v>5087921.69</v>
      </c>
      <c r="EG117" s="4">
        <v>-1629652.98</v>
      </c>
      <c r="EH117" s="4">
        <v>1284135</v>
      </c>
      <c r="EI117" s="4">
        <v>1432101.69</v>
      </c>
      <c r="EJ117" s="4">
        <v>0</v>
      </c>
      <c r="EK117" s="4">
        <v>0</v>
      </c>
      <c r="EL117" s="4">
        <v>0</v>
      </c>
      <c r="EM117" s="4">
        <v>0</v>
      </c>
      <c r="EN117" s="4">
        <v>0</v>
      </c>
      <c r="EO117" s="4">
        <v>0</v>
      </c>
      <c r="EP117" s="4">
        <v>0</v>
      </c>
      <c r="EQ117" s="4">
        <v>0</v>
      </c>
      <c r="ER117" s="4">
        <v>-23321.65</v>
      </c>
      <c r="ES117" s="4">
        <v>0</v>
      </c>
      <c r="ET117" s="4">
        <v>0</v>
      </c>
      <c r="EU117" s="4">
        <v>1063262.06</v>
      </c>
      <c r="EV117" s="4">
        <v>1320177</v>
      </c>
      <c r="EW117" s="4">
        <v>0</v>
      </c>
      <c r="EX117" s="4">
        <v>0</v>
      </c>
      <c r="EY117" s="4">
        <v>0</v>
      </c>
      <c r="EZ117" s="4">
        <v>0</v>
      </c>
      <c r="FA117" s="4">
        <v>1325356.35</v>
      </c>
      <c r="FB117" s="4">
        <v>0</v>
      </c>
      <c r="FC117" s="4">
        <v>0</v>
      </c>
      <c r="FD117" s="4">
        <v>0</v>
      </c>
      <c r="FE117" s="4">
        <v>0</v>
      </c>
      <c r="FF117" s="4">
        <v>0</v>
      </c>
      <c r="FG117" s="4">
        <v>32788</v>
      </c>
      <c r="FH117" s="4">
        <v>32788</v>
      </c>
      <c r="FI117" s="4">
        <v>0</v>
      </c>
      <c r="FJ117" s="4">
        <v>2608773.25</v>
      </c>
      <c r="FK117" s="4">
        <v>0</v>
      </c>
      <c r="FL117" s="4">
        <v>0</v>
      </c>
      <c r="FM117" s="4">
        <v>2608773.25</v>
      </c>
      <c r="FN117" s="11">
        <f t="shared" si="2"/>
        <v>0.7156180917731811</v>
      </c>
      <c r="FO117" s="11">
        <f t="shared" si="3"/>
        <v>0</v>
      </c>
    </row>
    <row r="118" spans="1:171" ht="12.75">
      <c r="A118" s="3" t="s">
        <v>177</v>
      </c>
      <c r="B118" s="4">
        <v>295578.68</v>
      </c>
      <c r="C118" s="4">
        <v>2606753.26</v>
      </c>
      <c r="D118" s="4">
        <v>4203503.64</v>
      </c>
      <c r="E118" s="4">
        <v>11134.07</v>
      </c>
      <c r="F118" s="4">
        <v>7116969.65</v>
      </c>
      <c r="G118" s="4">
        <v>5821326.29</v>
      </c>
      <c r="H118" s="4">
        <v>709184.83</v>
      </c>
      <c r="I118" s="4">
        <v>906677.35</v>
      </c>
      <c r="J118" s="4">
        <v>7437188.47</v>
      </c>
      <c r="K118" s="4">
        <v>-4976783.6</v>
      </c>
      <c r="L118" s="4">
        <v>0</v>
      </c>
      <c r="M118" s="4">
        <v>4229781</v>
      </c>
      <c r="N118" s="4">
        <v>-33965.71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-111147.43</v>
      </c>
      <c r="W118" s="4">
        <v>-72796.66</v>
      </c>
      <c r="X118" s="4">
        <v>0</v>
      </c>
      <c r="Y118" s="4">
        <v>-892115.74</v>
      </c>
      <c r="Z118" s="4">
        <v>-1212334.56</v>
      </c>
      <c r="AA118" s="4">
        <v>2490469.32</v>
      </c>
      <c r="AB118" s="4">
        <v>-1295375.18</v>
      </c>
      <c r="AC118" s="4">
        <v>0</v>
      </c>
      <c r="AD118" s="4">
        <v>1195094.14</v>
      </c>
      <c r="AE118" s="4">
        <v>99512.32</v>
      </c>
      <c r="AF118" s="4">
        <v>2490469.32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2490469.32</v>
      </c>
      <c r="AM118" s="4">
        <v>0</v>
      </c>
      <c r="AN118" s="4">
        <v>97938.06</v>
      </c>
      <c r="AO118" s="4">
        <v>964000</v>
      </c>
      <c r="AP118" s="4">
        <v>0</v>
      </c>
      <c r="AQ118" s="4">
        <v>1061938.06</v>
      </c>
      <c r="AR118" s="4">
        <v>341740.86</v>
      </c>
      <c r="AS118" s="4">
        <v>3010493.67</v>
      </c>
      <c r="AT118" s="4">
        <v>5563753.78</v>
      </c>
      <c r="AU118" s="4">
        <v>19265</v>
      </c>
      <c r="AV118" s="4">
        <v>8935253.31</v>
      </c>
      <c r="AW118" s="4">
        <v>7080029.74</v>
      </c>
      <c r="AX118" s="4">
        <v>1205710.51</v>
      </c>
      <c r="AY118" s="4">
        <v>656320.99</v>
      </c>
      <c r="AZ118" s="4">
        <v>8942061.24</v>
      </c>
      <c r="BA118" s="4">
        <v>-2146283.9</v>
      </c>
      <c r="BB118" s="4">
        <v>0</v>
      </c>
      <c r="BC118" s="4">
        <v>1313471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-122936.47</v>
      </c>
      <c r="BM118" s="4">
        <v>-89047.49</v>
      </c>
      <c r="BN118" s="4">
        <v>0</v>
      </c>
      <c r="BO118" s="4">
        <v>-955749.37</v>
      </c>
      <c r="BP118" s="4">
        <v>-962557.3</v>
      </c>
      <c r="BQ118" s="4">
        <v>749490.62</v>
      </c>
      <c r="BR118" s="4">
        <v>0</v>
      </c>
      <c r="BS118" s="4">
        <v>0</v>
      </c>
      <c r="BT118" s="4">
        <v>749490.62</v>
      </c>
      <c r="BU118" s="4">
        <v>321655.27</v>
      </c>
      <c r="BV118" s="4">
        <v>3239959.94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3239959.94</v>
      </c>
      <c r="CC118" s="4">
        <v>0</v>
      </c>
      <c r="CD118" s="4">
        <v>679794.33</v>
      </c>
      <c r="CE118" s="4">
        <v>703799</v>
      </c>
      <c r="CF118" s="4">
        <v>0</v>
      </c>
      <c r="CG118" s="4">
        <v>1383593.33</v>
      </c>
      <c r="CH118" s="4">
        <v>384917.77</v>
      </c>
      <c r="CI118" s="4">
        <v>3313272.9</v>
      </c>
      <c r="CJ118" s="4">
        <v>6588596.07</v>
      </c>
      <c r="CK118" s="4">
        <v>16104.6</v>
      </c>
      <c r="CL118" s="4">
        <v>10302891.34</v>
      </c>
      <c r="CM118" s="4">
        <v>7685732.85</v>
      </c>
      <c r="CN118" s="4">
        <v>1194218.88</v>
      </c>
      <c r="CO118" s="4">
        <v>514616.85</v>
      </c>
      <c r="CP118" s="4">
        <v>9394568.58</v>
      </c>
      <c r="CQ118" s="4">
        <v>-1128543.93</v>
      </c>
      <c r="CR118" s="4">
        <v>41100</v>
      </c>
      <c r="CS118" s="4">
        <v>1287105.39</v>
      </c>
      <c r="CT118" s="4">
        <v>-32860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-80388.96</v>
      </c>
      <c r="DC118" s="4">
        <v>-116106.34</v>
      </c>
      <c r="DD118" s="4">
        <v>0</v>
      </c>
      <c r="DE118" s="4">
        <v>86412.5</v>
      </c>
      <c r="DF118" s="4">
        <v>994735.26</v>
      </c>
      <c r="DG118" s="4">
        <v>0</v>
      </c>
      <c r="DH118" s="4">
        <v>-238483.44</v>
      </c>
      <c r="DI118" s="4">
        <v>0</v>
      </c>
      <c r="DJ118" s="4">
        <v>-238483.44</v>
      </c>
      <c r="DK118" s="4">
        <v>136929.48</v>
      </c>
      <c r="DL118" s="4">
        <v>3007216.88</v>
      </c>
      <c r="DM118" s="4">
        <v>0</v>
      </c>
      <c r="DN118" s="4">
        <v>0</v>
      </c>
      <c r="DO118" s="4">
        <v>0</v>
      </c>
      <c r="DP118" s="4">
        <v>0</v>
      </c>
      <c r="DQ118" s="4">
        <v>0</v>
      </c>
      <c r="DR118" s="4">
        <v>3007216.88</v>
      </c>
      <c r="DS118" s="4">
        <v>0</v>
      </c>
      <c r="DT118" s="4">
        <v>145673.81</v>
      </c>
      <c r="DU118" s="4">
        <v>1374849</v>
      </c>
      <c r="DV118" s="4">
        <v>0</v>
      </c>
      <c r="DW118" s="4">
        <v>1520522.81</v>
      </c>
      <c r="DX118" s="4">
        <v>456120.1</v>
      </c>
      <c r="DY118" s="4">
        <v>4352770.94</v>
      </c>
      <c r="DZ118" s="4">
        <v>6783429.18</v>
      </c>
      <c r="EA118" s="4">
        <v>21681.99</v>
      </c>
      <c r="EB118" s="4">
        <v>11614002.21</v>
      </c>
      <c r="EC118" s="4">
        <v>8641946.37</v>
      </c>
      <c r="ED118" s="4">
        <v>1245616.57</v>
      </c>
      <c r="EE118" s="4">
        <v>1200424.68</v>
      </c>
      <c r="EF118" s="4">
        <v>11087987.62</v>
      </c>
      <c r="EG118" s="4">
        <v>-4252582.43</v>
      </c>
      <c r="EH118" s="4">
        <v>2750</v>
      </c>
      <c r="EI118" s="4">
        <v>3300169.48</v>
      </c>
      <c r="EJ118" s="4">
        <v>0</v>
      </c>
      <c r="EK118" s="4">
        <v>0</v>
      </c>
      <c r="EL118" s="4">
        <v>0</v>
      </c>
      <c r="EM118" s="4">
        <v>0</v>
      </c>
      <c r="EN118" s="4">
        <v>0</v>
      </c>
      <c r="EO118" s="4">
        <v>0</v>
      </c>
      <c r="EP118" s="4">
        <v>0</v>
      </c>
      <c r="EQ118" s="4">
        <v>0</v>
      </c>
      <c r="ER118" s="4">
        <v>-58234.26</v>
      </c>
      <c r="ES118" s="4">
        <v>-109833.77</v>
      </c>
      <c r="ET118" s="4">
        <v>0</v>
      </c>
      <c r="EU118" s="4">
        <v>-1007897.21</v>
      </c>
      <c r="EV118" s="4">
        <v>-481882.62</v>
      </c>
      <c r="EW118" s="4">
        <v>0</v>
      </c>
      <c r="EX118" s="4">
        <v>-238483.44</v>
      </c>
      <c r="EY118" s="4">
        <v>0</v>
      </c>
      <c r="EZ118" s="4">
        <v>-238483.44</v>
      </c>
      <c r="FA118" s="4">
        <v>-885873.05</v>
      </c>
      <c r="FB118" s="4">
        <v>2764034.47</v>
      </c>
      <c r="FC118" s="4">
        <v>0</v>
      </c>
      <c r="FD118" s="4">
        <v>0</v>
      </c>
      <c r="FE118" s="4">
        <v>0</v>
      </c>
      <c r="FF118" s="4">
        <v>0</v>
      </c>
      <c r="FG118" s="4">
        <v>0</v>
      </c>
      <c r="FH118" s="4">
        <v>2764034.47</v>
      </c>
      <c r="FI118" s="4">
        <v>0</v>
      </c>
      <c r="FJ118" s="4">
        <v>65640.76</v>
      </c>
      <c r="FK118" s="4">
        <v>569009</v>
      </c>
      <c r="FL118" s="4">
        <v>0</v>
      </c>
      <c r="FM118" s="4">
        <v>634649.76</v>
      </c>
      <c r="FN118" s="11">
        <f t="shared" si="2"/>
        <v>-0.1431065010964898</v>
      </c>
      <c r="FO118" s="11">
        <f t="shared" si="3"/>
        <v>0.18334633242677847</v>
      </c>
    </row>
    <row r="119" spans="1:171" ht="12.75">
      <c r="A119" s="3" t="s">
        <v>178</v>
      </c>
      <c r="B119" s="4">
        <v>2745513.41</v>
      </c>
      <c r="C119" s="4">
        <v>7985763.15</v>
      </c>
      <c r="D119" s="4">
        <v>8400978.2</v>
      </c>
      <c r="E119" s="4">
        <v>215733.64</v>
      </c>
      <c r="F119" s="4">
        <v>19347988.4</v>
      </c>
      <c r="G119" s="4">
        <v>17323368.3</v>
      </c>
      <c r="H119" s="4">
        <v>925443.04</v>
      </c>
      <c r="I119" s="4">
        <v>2088050.66</v>
      </c>
      <c r="J119" s="4">
        <v>20336862</v>
      </c>
      <c r="K119" s="4">
        <v>-7979715.8100000005</v>
      </c>
      <c r="L119" s="4">
        <v>5000</v>
      </c>
      <c r="M119" s="4">
        <v>6722705.5</v>
      </c>
      <c r="N119" s="4">
        <v>-33500</v>
      </c>
      <c r="O119" s="4">
        <v>0</v>
      </c>
      <c r="P119" s="4">
        <v>0</v>
      </c>
      <c r="Q119" s="4">
        <v>0</v>
      </c>
      <c r="R119" s="4">
        <v>-1000</v>
      </c>
      <c r="S119" s="4">
        <v>0</v>
      </c>
      <c r="T119" s="4">
        <v>0</v>
      </c>
      <c r="U119" s="4">
        <v>0</v>
      </c>
      <c r="V119" s="4">
        <v>-95446.99</v>
      </c>
      <c r="W119" s="4">
        <v>-99618.49</v>
      </c>
      <c r="X119" s="4">
        <v>0</v>
      </c>
      <c r="Y119" s="4">
        <v>-1381957.3</v>
      </c>
      <c r="Z119" s="4">
        <v>-2370830.9</v>
      </c>
      <c r="AA119" s="4">
        <v>1998854.08</v>
      </c>
      <c r="AB119" s="4">
        <v>-463718.26</v>
      </c>
      <c r="AC119" s="4">
        <v>0</v>
      </c>
      <c r="AD119" s="4">
        <v>1535135.82</v>
      </c>
      <c r="AE119" s="4">
        <v>561078.87</v>
      </c>
      <c r="AF119" s="4">
        <v>6573450.24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6573450.24</v>
      </c>
      <c r="AM119" s="4">
        <v>0</v>
      </c>
      <c r="AN119" s="4">
        <v>700636.36</v>
      </c>
      <c r="AO119" s="4">
        <v>0</v>
      </c>
      <c r="AP119" s="4">
        <v>0</v>
      </c>
      <c r="AQ119" s="4">
        <v>700636.36</v>
      </c>
      <c r="AR119" s="4">
        <v>3008539.15</v>
      </c>
      <c r="AS119" s="4">
        <v>9200090.4</v>
      </c>
      <c r="AT119" s="4">
        <v>9244263.4</v>
      </c>
      <c r="AU119" s="4">
        <v>76635.48</v>
      </c>
      <c r="AV119" s="4">
        <v>21529528.43</v>
      </c>
      <c r="AW119" s="4">
        <v>19489358.68</v>
      </c>
      <c r="AX119" s="4">
        <v>1100722.38</v>
      </c>
      <c r="AY119" s="4">
        <v>3223598.77</v>
      </c>
      <c r="AZ119" s="4">
        <v>23813679.83</v>
      </c>
      <c r="BA119" s="4">
        <v>-5995268.38</v>
      </c>
      <c r="BB119" s="4">
        <v>0</v>
      </c>
      <c r="BC119" s="4">
        <v>12026532.9</v>
      </c>
      <c r="BD119" s="4">
        <v>-4193328</v>
      </c>
      <c r="BE119" s="4">
        <v>0</v>
      </c>
      <c r="BF119" s="4">
        <v>-27600</v>
      </c>
      <c r="BG119" s="4">
        <v>0</v>
      </c>
      <c r="BH119" s="4">
        <v>-279000</v>
      </c>
      <c r="BI119" s="4">
        <v>0</v>
      </c>
      <c r="BJ119" s="4">
        <v>0</v>
      </c>
      <c r="BK119" s="4">
        <v>0</v>
      </c>
      <c r="BL119" s="4">
        <v>-159067.27</v>
      </c>
      <c r="BM119" s="4">
        <v>-95721</v>
      </c>
      <c r="BN119" s="4">
        <v>0</v>
      </c>
      <c r="BO119" s="4">
        <v>1372269.25</v>
      </c>
      <c r="BP119" s="4">
        <v>-911882.15</v>
      </c>
      <c r="BQ119" s="4">
        <v>142210</v>
      </c>
      <c r="BR119" s="4">
        <v>-705240.55</v>
      </c>
      <c r="BS119" s="4">
        <v>0</v>
      </c>
      <c r="BT119" s="4">
        <v>-563030.55</v>
      </c>
      <c r="BU119" s="4">
        <v>-301605.05</v>
      </c>
      <c r="BV119" s="4">
        <v>6010419.69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6010419.69</v>
      </c>
      <c r="CC119" s="4">
        <v>0</v>
      </c>
      <c r="CD119" s="4">
        <v>399031.31</v>
      </c>
      <c r="CE119" s="4">
        <v>0</v>
      </c>
      <c r="CF119" s="4">
        <v>0</v>
      </c>
      <c r="CG119" s="4">
        <v>399031.31</v>
      </c>
      <c r="CH119" s="4">
        <v>3089709.91</v>
      </c>
      <c r="CI119" s="4">
        <v>11632042.41</v>
      </c>
      <c r="CJ119" s="4">
        <v>16288799.12</v>
      </c>
      <c r="CK119" s="4">
        <v>92628.26</v>
      </c>
      <c r="CL119" s="4">
        <v>31103179.7</v>
      </c>
      <c r="CM119" s="4">
        <v>20115378.73</v>
      </c>
      <c r="CN119" s="4">
        <v>1114832.39</v>
      </c>
      <c r="CO119" s="4">
        <v>1502703.64</v>
      </c>
      <c r="CP119" s="4">
        <v>22732914.76</v>
      </c>
      <c r="CQ119" s="4">
        <v>-4206330.45</v>
      </c>
      <c r="CR119" s="4">
        <v>428000</v>
      </c>
      <c r="CS119" s="4">
        <v>7592467</v>
      </c>
      <c r="CT119" s="4">
        <v>-13867949.08</v>
      </c>
      <c r="CU119" s="4">
        <v>0</v>
      </c>
      <c r="CV119" s="4">
        <v>-5000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-244269.86</v>
      </c>
      <c r="DC119" s="4">
        <v>-89065.88</v>
      </c>
      <c r="DD119" s="4">
        <v>0</v>
      </c>
      <c r="DE119" s="4">
        <v>-10303082.39</v>
      </c>
      <c r="DF119" s="4">
        <v>-1932817.45</v>
      </c>
      <c r="DG119" s="4">
        <v>12707200</v>
      </c>
      <c r="DH119" s="4">
        <v>-4051931.63</v>
      </c>
      <c r="DI119" s="4">
        <v>0</v>
      </c>
      <c r="DJ119" s="4">
        <v>8655268.37</v>
      </c>
      <c r="DK119" s="4">
        <v>315349.98</v>
      </c>
      <c r="DL119" s="4">
        <v>14665688.06</v>
      </c>
      <c r="DM119" s="4">
        <v>0</v>
      </c>
      <c r="DN119" s="4">
        <v>0</v>
      </c>
      <c r="DO119" s="4">
        <v>0</v>
      </c>
      <c r="DP119" s="4">
        <v>0</v>
      </c>
      <c r="DQ119" s="4">
        <v>0</v>
      </c>
      <c r="DR119" s="4">
        <v>14665688.06</v>
      </c>
      <c r="DS119" s="4">
        <v>0</v>
      </c>
      <c r="DT119" s="4">
        <v>714381.29</v>
      </c>
      <c r="DU119" s="4">
        <v>0</v>
      </c>
      <c r="DV119" s="4">
        <v>0</v>
      </c>
      <c r="DW119" s="4">
        <v>714381.29</v>
      </c>
      <c r="DX119" s="4">
        <v>3913125.21</v>
      </c>
      <c r="DY119" s="4">
        <v>14681411.65</v>
      </c>
      <c r="DZ119" s="4">
        <v>11772577.41</v>
      </c>
      <c r="EA119" s="4">
        <v>84027.63</v>
      </c>
      <c r="EB119" s="4">
        <v>30451141.9</v>
      </c>
      <c r="EC119" s="4">
        <v>23059428.44</v>
      </c>
      <c r="ED119" s="4">
        <v>1795706.04</v>
      </c>
      <c r="EE119" s="4">
        <v>1332550.62</v>
      </c>
      <c r="EF119" s="4">
        <v>26187685.1</v>
      </c>
      <c r="EG119" s="4">
        <v>-2520096.1</v>
      </c>
      <c r="EH119" s="4">
        <v>22000</v>
      </c>
      <c r="EI119" s="4">
        <v>4701474</v>
      </c>
      <c r="EJ119" s="4">
        <v>-8817578.8</v>
      </c>
      <c r="EK119" s="4">
        <v>0</v>
      </c>
      <c r="EL119" s="4">
        <v>0</v>
      </c>
      <c r="EM119" s="4">
        <v>0</v>
      </c>
      <c r="EN119" s="4">
        <v>0</v>
      </c>
      <c r="EO119" s="4">
        <v>0</v>
      </c>
      <c r="EP119" s="4">
        <v>0</v>
      </c>
      <c r="EQ119" s="4">
        <v>0</v>
      </c>
      <c r="ER119" s="4">
        <v>-822399.76</v>
      </c>
      <c r="ES119" s="4">
        <v>-677584.76</v>
      </c>
      <c r="ET119" s="4">
        <v>0</v>
      </c>
      <c r="EU119" s="4">
        <v>-7436600.66</v>
      </c>
      <c r="EV119" s="4">
        <v>-3173143.86</v>
      </c>
      <c r="EW119" s="4">
        <v>4700000</v>
      </c>
      <c r="EX119" s="4">
        <v>-966022.44</v>
      </c>
      <c r="EY119" s="4">
        <v>0</v>
      </c>
      <c r="EZ119" s="4">
        <v>3733977.56</v>
      </c>
      <c r="FA119" s="4">
        <v>343752.99</v>
      </c>
      <c r="FB119" s="4">
        <v>18399665.62</v>
      </c>
      <c r="FC119" s="4">
        <v>0</v>
      </c>
      <c r="FD119" s="4">
        <v>0</v>
      </c>
      <c r="FE119" s="4">
        <v>0</v>
      </c>
      <c r="FF119" s="4">
        <v>0</v>
      </c>
      <c r="FG119" s="4">
        <v>0</v>
      </c>
      <c r="FH119" s="4">
        <v>18399665.62</v>
      </c>
      <c r="FI119" s="4">
        <v>0</v>
      </c>
      <c r="FJ119" s="4">
        <v>1058134.28</v>
      </c>
      <c r="FK119" s="4">
        <v>0</v>
      </c>
      <c r="FL119" s="4">
        <v>0</v>
      </c>
      <c r="FM119" s="4">
        <v>1058134.28</v>
      </c>
      <c r="FN119" s="11">
        <f t="shared" si="2"/>
        <v>-0.2754797960466632</v>
      </c>
      <c r="FO119" s="11">
        <f t="shared" si="3"/>
        <v>0.5694870621584145</v>
      </c>
    </row>
    <row r="120" spans="1:171" ht="12.75">
      <c r="A120" s="3" t="s">
        <v>179</v>
      </c>
      <c r="B120" s="4">
        <v>2453044.35</v>
      </c>
      <c r="C120" s="4">
        <v>4181071.33</v>
      </c>
      <c r="D120" s="4">
        <v>3696422.81</v>
      </c>
      <c r="E120" s="4">
        <v>388538.85</v>
      </c>
      <c r="F120" s="4">
        <v>10719077.34</v>
      </c>
      <c r="G120" s="4">
        <v>8714354.06</v>
      </c>
      <c r="H120" s="4">
        <v>458845.09</v>
      </c>
      <c r="I120" s="4">
        <v>470088.9</v>
      </c>
      <c r="J120" s="4">
        <v>9643288.05</v>
      </c>
      <c r="K120" s="4">
        <v>-472639.35</v>
      </c>
      <c r="L120" s="4">
        <v>0</v>
      </c>
      <c r="M120" s="4">
        <v>344962.6</v>
      </c>
      <c r="N120" s="4">
        <v>0</v>
      </c>
      <c r="O120" s="4">
        <v>0</v>
      </c>
      <c r="P120" s="4">
        <v>0</v>
      </c>
      <c r="Q120" s="4">
        <v>0</v>
      </c>
      <c r="R120" s="4">
        <v>-10000</v>
      </c>
      <c r="S120" s="4">
        <v>0</v>
      </c>
      <c r="T120" s="4">
        <v>0</v>
      </c>
      <c r="U120" s="4">
        <v>0</v>
      </c>
      <c r="V120" s="4">
        <v>-75990.28</v>
      </c>
      <c r="W120" s="4">
        <v>-65955.99</v>
      </c>
      <c r="X120" s="4">
        <v>0</v>
      </c>
      <c r="Y120" s="4">
        <v>-213667.03</v>
      </c>
      <c r="Z120" s="4">
        <v>862122.26</v>
      </c>
      <c r="AA120" s="4">
        <v>0</v>
      </c>
      <c r="AB120" s="4">
        <v>-606087.95</v>
      </c>
      <c r="AC120" s="4">
        <v>0</v>
      </c>
      <c r="AD120" s="4">
        <v>-606087.95</v>
      </c>
      <c r="AE120" s="4">
        <v>279317.74</v>
      </c>
      <c r="AF120" s="4">
        <v>1446650.68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1446650.68</v>
      </c>
      <c r="AM120" s="4">
        <v>0</v>
      </c>
      <c r="AN120" s="4">
        <v>142382.26</v>
      </c>
      <c r="AO120" s="4">
        <v>479000</v>
      </c>
      <c r="AP120" s="4">
        <v>0</v>
      </c>
      <c r="AQ120" s="4">
        <v>621382.26</v>
      </c>
      <c r="AR120" s="4">
        <v>2663479.21</v>
      </c>
      <c r="AS120" s="4">
        <v>4936033.92</v>
      </c>
      <c r="AT120" s="4">
        <v>3844221</v>
      </c>
      <c r="AU120" s="4">
        <v>258376.15</v>
      </c>
      <c r="AV120" s="4">
        <v>11702110.28</v>
      </c>
      <c r="AW120" s="4">
        <v>10382593.08</v>
      </c>
      <c r="AX120" s="4">
        <v>775992.7</v>
      </c>
      <c r="AY120" s="4">
        <v>687897.49</v>
      </c>
      <c r="AZ120" s="4">
        <v>11846483.27</v>
      </c>
      <c r="BA120" s="4">
        <v>-569825.27</v>
      </c>
      <c r="BB120" s="4">
        <v>113808</v>
      </c>
      <c r="BC120" s="4">
        <v>386487</v>
      </c>
      <c r="BD120" s="4">
        <v>0</v>
      </c>
      <c r="BE120" s="4">
        <v>0</v>
      </c>
      <c r="BF120" s="4">
        <v>0</v>
      </c>
      <c r="BG120" s="4">
        <v>0</v>
      </c>
      <c r="BH120" s="4">
        <v>-135000</v>
      </c>
      <c r="BI120" s="4">
        <v>0</v>
      </c>
      <c r="BJ120" s="4">
        <v>0</v>
      </c>
      <c r="BK120" s="4">
        <v>0</v>
      </c>
      <c r="BL120" s="4">
        <v>135225.99</v>
      </c>
      <c r="BM120" s="4">
        <v>-44987.33</v>
      </c>
      <c r="BN120" s="4">
        <v>0</v>
      </c>
      <c r="BO120" s="4">
        <v>-69304.28</v>
      </c>
      <c r="BP120" s="4">
        <v>-213677.27</v>
      </c>
      <c r="BQ120" s="4">
        <v>1017542.99</v>
      </c>
      <c r="BR120" s="4">
        <v>-444894.25</v>
      </c>
      <c r="BS120" s="4">
        <v>0</v>
      </c>
      <c r="BT120" s="4">
        <v>572648.74</v>
      </c>
      <c r="BU120" s="4">
        <v>368859.54</v>
      </c>
      <c r="BV120" s="4">
        <v>1719299.42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1719299.42</v>
      </c>
      <c r="CC120" s="4">
        <v>0</v>
      </c>
      <c r="CD120" s="4">
        <v>211481.8</v>
      </c>
      <c r="CE120" s="4">
        <v>778760</v>
      </c>
      <c r="CF120" s="4">
        <v>0</v>
      </c>
      <c r="CG120" s="4">
        <v>990241.8</v>
      </c>
      <c r="CH120" s="4">
        <v>2880490.75</v>
      </c>
      <c r="CI120" s="4">
        <v>5964630.41</v>
      </c>
      <c r="CJ120" s="4">
        <v>3795800</v>
      </c>
      <c r="CK120" s="4">
        <v>1023881.67</v>
      </c>
      <c r="CL120" s="4">
        <v>13664802.83</v>
      </c>
      <c r="CM120" s="4">
        <v>11187787.28</v>
      </c>
      <c r="CN120" s="4">
        <v>576014.61</v>
      </c>
      <c r="CO120" s="4">
        <v>637689.12</v>
      </c>
      <c r="CP120" s="4">
        <v>12401491.01</v>
      </c>
      <c r="CQ120" s="4">
        <v>-651509.46</v>
      </c>
      <c r="CR120" s="4">
        <v>17000</v>
      </c>
      <c r="CS120" s="4">
        <v>635412.6</v>
      </c>
      <c r="CT120" s="4">
        <v>-22350</v>
      </c>
      <c r="CU120" s="4">
        <v>0</v>
      </c>
      <c r="CV120" s="4">
        <v>0</v>
      </c>
      <c r="CW120" s="4">
        <v>0</v>
      </c>
      <c r="CX120" s="4">
        <v>0</v>
      </c>
      <c r="CY120" s="4">
        <v>7</v>
      </c>
      <c r="CZ120" s="4">
        <v>0</v>
      </c>
      <c r="DA120" s="4">
        <v>0</v>
      </c>
      <c r="DB120" s="4">
        <v>-178338.77</v>
      </c>
      <c r="DC120" s="4">
        <v>-57852.62</v>
      </c>
      <c r="DD120" s="4">
        <v>0</v>
      </c>
      <c r="DE120" s="4">
        <v>-199778.63</v>
      </c>
      <c r="DF120" s="4">
        <v>1063533.19</v>
      </c>
      <c r="DG120" s="4">
        <v>151097.46</v>
      </c>
      <c r="DH120" s="4">
        <v>-399371.39</v>
      </c>
      <c r="DI120" s="4">
        <v>0</v>
      </c>
      <c r="DJ120" s="4">
        <v>-248273.93</v>
      </c>
      <c r="DK120" s="4">
        <v>195462.18</v>
      </c>
      <c r="DL120" s="4">
        <v>1471025.49</v>
      </c>
      <c r="DM120" s="4">
        <v>0</v>
      </c>
      <c r="DN120" s="4">
        <v>0</v>
      </c>
      <c r="DO120" s="4">
        <v>0</v>
      </c>
      <c r="DP120" s="4">
        <v>0</v>
      </c>
      <c r="DQ120" s="4">
        <v>0</v>
      </c>
      <c r="DR120" s="4">
        <v>1471025.49</v>
      </c>
      <c r="DS120" s="4">
        <v>0</v>
      </c>
      <c r="DT120" s="4">
        <v>198943.98</v>
      </c>
      <c r="DU120" s="4">
        <v>986760</v>
      </c>
      <c r="DV120" s="4">
        <v>0</v>
      </c>
      <c r="DW120" s="4">
        <v>1185703.98</v>
      </c>
      <c r="DX120" s="4">
        <v>3390066.34</v>
      </c>
      <c r="DY120" s="4">
        <v>7584694</v>
      </c>
      <c r="DZ120" s="4">
        <v>4224729.1</v>
      </c>
      <c r="EA120" s="4">
        <v>1079799.09</v>
      </c>
      <c r="EB120" s="4">
        <v>16279288.53</v>
      </c>
      <c r="EC120" s="4">
        <v>12937759.01</v>
      </c>
      <c r="ED120" s="4">
        <v>645025.08</v>
      </c>
      <c r="EE120" s="4">
        <v>1074593.54</v>
      </c>
      <c r="EF120" s="4">
        <v>14657377.63</v>
      </c>
      <c r="EG120" s="4">
        <v>-2267617.03</v>
      </c>
      <c r="EH120" s="4">
        <v>170000</v>
      </c>
      <c r="EI120" s="4">
        <v>1824000</v>
      </c>
      <c r="EJ120" s="4">
        <v>0</v>
      </c>
      <c r="EK120" s="4">
        <v>0</v>
      </c>
      <c r="EL120" s="4">
        <v>0</v>
      </c>
      <c r="EM120" s="4">
        <v>0</v>
      </c>
      <c r="EN120" s="4">
        <v>-1155000</v>
      </c>
      <c r="EO120" s="4">
        <v>0</v>
      </c>
      <c r="EP120" s="4">
        <v>0</v>
      </c>
      <c r="EQ120" s="4">
        <v>0</v>
      </c>
      <c r="ER120" s="4">
        <v>315360.73</v>
      </c>
      <c r="ES120" s="4">
        <v>-74588.43</v>
      </c>
      <c r="ET120" s="4">
        <v>0</v>
      </c>
      <c r="EU120" s="4">
        <v>-1113256.3</v>
      </c>
      <c r="EV120" s="4">
        <v>508654.6</v>
      </c>
      <c r="EW120" s="4">
        <v>1154505.26</v>
      </c>
      <c r="EX120" s="4">
        <v>-405824.53</v>
      </c>
      <c r="EY120" s="4">
        <v>0</v>
      </c>
      <c r="EZ120" s="4">
        <v>748680.73</v>
      </c>
      <c r="FA120" s="4">
        <v>1682409.92</v>
      </c>
      <c r="FB120" s="4">
        <v>2219706.22</v>
      </c>
      <c r="FC120" s="4">
        <v>0</v>
      </c>
      <c r="FD120" s="4">
        <v>0</v>
      </c>
      <c r="FE120" s="4">
        <v>0</v>
      </c>
      <c r="FF120" s="4">
        <v>0</v>
      </c>
      <c r="FG120" s="4">
        <v>0</v>
      </c>
      <c r="FH120" s="4">
        <v>2219706.22</v>
      </c>
      <c r="FI120" s="4">
        <v>0</v>
      </c>
      <c r="FJ120" s="4">
        <v>298399.07</v>
      </c>
      <c r="FK120" s="4">
        <v>2569714.83</v>
      </c>
      <c r="FL120" s="4">
        <v>0</v>
      </c>
      <c r="FM120" s="4">
        <v>2868113.9</v>
      </c>
      <c r="FN120" s="11">
        <f t="shared" si="2"/>
        <v>0.13640846624886252</v>
      </c>
      <c r="FO120" s="11">
        <f t="shared" si="3"/>
        <v>0</v>
      </c>
    </row>
    <row r="121" spans="1:171" ht="12.75">
      <c r="A121" s="3" t="s">
        <v>180</v>
      </c>
      <c r="B121" s="4">
        <v>4428272.4</v>
      </c>
      <c r="C121" s="4">
        <v>14683715.44</v>
      </c>
      <c r="D121" s="4">
        <v>16955903.22</v>
      </c>
      <c r="E121" s="4">
        <v>156163.81</v>
      </c>
      <c r="F121" s="4">
        <v>36224054.87</v>
      </c>
      <c r="G121" s="4">
        <v>28904543.44</v>
      </c>
      <c r="H121" s="4">
        <v>4404513.85</v>
      </c>
      <c r="I121" s="4">
        <v>2572079.99</v>
      </c>
      <c r="J121" s="4">
        <v>35881137.28</v>
      </c>
      <c r="K121" s="4">
        <v>-3676099.08</v>
      </c>
      <c r="L121" s="4">
        <v>420540</v>
      </c>
      <c r="M121" s="4">
        <v>4166923.4</v>
      </c>
      <c r="N121" s="4">
        <v>-410000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-1021812.1</v>
      </c>
      <c r="W121" s="4">
        <v>-689347.86</v>
      </c>
      <c r="X121" s="4">
        <v>0</v>
      </c>
      <c r="Y121" s="4">
        <v>-520447.78</v>
      </c>
      <c r="Z121" s="4">
        <v>-177530.19</v>
      </c>
      <c r="AA121" s="4">
        <v>0</v>
      </c>
      <c r="AB121" s="4">
        <v>-2742052.18</v>
      </c>
      <c r="AC121" s="4">
        <v>0</v>
      </c>
      <c r="AD121" s="4">
        <v>-2742052.18</v>
      </c>
      <c r="AE121" s="4">
        <v>111068.22</v>
      </c>
      <c r="AF121" s="4">
        <v>13864714.69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13864714.69</v>
      </c>
      <c r="AM121" s="4">
        <v>0</v>
      </c>
      <c r="AN121" s="4">
        <v>1631386.55</v>
      </c>
      <c r="AO121" s="4">
        <v>0</v>
      </c>
      <c r="AP121" s="4">
        <v>0</v>
      </c>
      <c r="AQ121" s="4">
        <v>1631386.55</v>
      </c>
      <c r="AR121" s="4">
        <v>4404247.38</v>
      </c>
      <c r="AS121" s="4">
        <v>16638778.85</v>
      </c>
      <c r="AT121" s="4">
        <v>24008236.23</v>
      </c>
      <c r="AU121" s="4">
        <v>329326.56</v>
      </c>
      <c r="AV121" s="4">
        <v>45380589.02</v>
      </c>
      <c r="AW121" s="4">
        <v>33133661.9</v>
      </c>
      <c r="AX121" s="4">
        <v>5041036.16</v>
      </c>
      <c r="AY121" s="4">
        <v>3753052.84</v>
      </c>
      <c r="AZ121" s="4">
        <v>41927750.9</v>
      </c>
      <c r="BA121" s="4">
        <v>-11356040.18</v>
      </c>
      <c r="BB121" s="4">
        <v>522203.39</v>
      </c>
      <c r="BC121" s="4">
        <v>7176101.54</v>
      </c>
      <c r="BD121" s="4">
        <v>-760000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-1258515.35</v>
      </c>
      <c r="BM121" s="4">
        <v>-429306.37</v>
      </c>
      <c r="BN121" s="4">
        <v>0</v>
      </c>
      <c r="BO121" s="4">
        <v>-5676250.6</v>
      </c>
      <c r="BP121" s="4">
        <v>-2223412.48</v>
      </c>
      <c r="BQ121" s="4">
        <v>9627649</v>
      </c>
      <c r="BR121" s="4">
        <v>-4969525.24</v>
      </c>
      <c r="BS121" s="4">
        <v>0</v>
      </c>
      <c r="BT121" s="4">
        <v>4658123.76</v>
      </c>
      <c r="BU121" s="4">
        <v>1438899.24</v>
      </c>
      <c r="BV121" s="4">
        <v>18522838.45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18522838.45</v>
      </c>
      <c r="CC121" s="4">
        <v>0</v>
      </c>
      <c r="CD121" s="4">
        <v>3070285.79</v>
      </c>
      <c r="CE121" s="4">
        <v>0</v>
      </c>
      <c r="CF121" s="4">
        <v>0</v>
      </c>
      <c r="CG121" s="4">
        <v>3070285.79</v>
      </c>
      <c r="CH121" s="4">
        <v>4757996.01</v>
      </c>
      <c r="CI121" s="4">
        <v>20834225.37</v>
      </c>
      <c r="CJ121" s="4">
        <v>24061382.05</v>
      </c>
      <c r="CK121" s="4">
        <v>259343.63</v>
      </c>
      <c r="CL121" s="4">
        <v>49912947.06</v>
      </c>
      <c r="CM121" s="4">
        <v>34884688.99</v>
      </c>
      <c r="CN121" s="4">
        <v>5776924</v>
      </c>
      <c r="CO121" s="4">
        <v>3349501.71</v>
      </c>
      <c r="CP121" s="4">
        <v>44011114.7</v>
      </c>
      <c r="CQ121" s="4">
        <v>-8787444.76</v>
      </c>
      <c r="CR121" s="4">
        <v>0</v>
      </c>
      <c r="CS121" s="4">
        <v>13877837.41</v>
      </c>
      <c r="CT121" s="4">
        <v>-1502000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642584.03</v>
      </c>
      <c r="DC121" s="4">
        <v>-578951.9</v>
      </c>
      <c r="DD121" s="4">
        <v>0</v>
      </c>
      <c r="DE121" s="4">
        <v>4230976.68</v>
      </c>
      <c r="DF121" s="4">
        <v>10132809.04</v>
      </c>
      <c r="DG121" s="4">
        <v>7989054.37</v>
      </c>
      <c r="DH121" s="4">
        <v>-8898414.11</v>
      </c>
      <c r="DI121" s="4">
        <v>0</v>
      </c>
      <c r="DJ121" s="4">
        <v>-909359.74</v>
      </c>
      <c r="DK121" s="4">
        <v>1610625.61</v>
      </c>
      <c r="DL121" s="4">
        <v>17613478.71</v>
      </c>
      <c r="DM121" s="4">
        <v>0</v>
      </c>
      <c r="DN121" s="4">
        <v>0</v>
      </c>
      <c r="DO121" s="4">
        <v>0</v>
      </c>
      <c r="DP121" s="4">
        <v>0</v>
      </c>
      <c r="DQ121" s="4">
        <v>0</v>
      </c>
      <c r="DR121" s="4">
        <v>17613478.71</v>
      </c>
      <c r="DS121" s="4">
        <v>0</v>
      </c>
      <c r="DT121" s="4">
        <v>4680911.4</v>
      </c>
      <c r="DU121" s="4">
        <v>0</v>
      </c>
      <c r="DV121" s="4">
        <v>0</v>
      </c>
      <c r="DW121" s="4">
        <v>4680911.4</v>
      </c>
      <c r="DX121" s="4">
        <v>5801646.58</v>
      </c>
      <c r="DY121" s="4">
        <v>26044738.88</v>
      </c>
      <c r="DZ121" s="4">
        <v>24950832.51</v>
      </c>
      <c r="EA121" s="4">
        <v>320655.84</v>
      </c>
      <c r="EB121" s="4">
        <v>57117873.81</v>
      </c>
      <c r="EC121" s="4">
        <v>39973088.16</v>
      </c>
      <c r="ED121" s="4">
        <v>5798503.36</v>
      </c>
      <c r="EE121" s="4">
        <v>3680634.45</v>
      </c>
      <c r="EF121" s="4">
        <v>49452225.97</v>
      </c>
      <c r="EG121" s="4">
        <v>-9705491.45</v>
      </c>
      <c r="EH121" s="4">
        <v>6160510</v>
      </c>
      <c r="EI121" s="4">
        <v>6742307.15</v>
      </c>
      <c r="EJ121" s="4">
        <v>-960000</v>
      </c>
      <c r="EK121" s="4">
        <v>0</v>
      </c>
      <c r="EL121" s="4">
        <v>0</v>
      </c>
      <c r="EM121" s="4">
        <v>0</v>
      </c>
      <c r="EN121" s="4">
        <v>0</v>
      </c>
      <c r="EO121" s="4">
        <v>0</v>
      </c>
      <c r="EP121" s="4">
        <v>0</v>
      </c>
      <c r="EQ121" s="4">
        <v>0</v>
      </c>
      <c r="ER121" s="4">
        <v>-782765.08</v>
      </c>
      <c r="ES121" s="4">
        <v>-808337.3</v>
      </c>
      <c r="ET121" s="4">
        <v>0</v>
      </c>
      <c r="EU121" s="4">
        <v>1454560.62</v>
      </c>
      <c r="EV121" s="4">
        <v>9120208.46</v>
      </c>
      <c r="EW121" s="4">
        <v>1100000</v>
      </c>
      <c r="EX121" s="4">
        <v>-5685375.7</v>
      </c>
      <c r="EY121" s="4">
        <v>0</v>
      </c>
      <c r="EZ121" s="4">
        <v>-4585375.7</v>
      </c>
      <c r="FA121" s="4">
        <v>4915614.96</v>
      </c>
      <c r="FB121" s="4">
        <v>13028103.01</v>
      </c>
      <c r="FC121" s="4">
        <v>0</v>
      </c>
      <c r="FD121" s="4">
        <v>0</v>
      </c>
      <c r="FE121" s="4">
        <v>0</v>
      </c>
      <c r="FF121" s="4">
        <v>0</v>
      </c>
      <c r="FG121" s="4">
        <v>0</v>
      </c>
      <c r="FH121" s="4">
        <v>13028103.01</v>
      </c>
      <c r="FI121" s="4">
        <v>0</v>
      </c>
      <c r="FJ121" s="4">
        <v>9596526.36</v>
      </c>
      <c r="FK121" s="4">
        <v>0</v>
      </c>
      <c r="FL121" s="4">
        <v>0</v>
      </c>
      <c r="FM121" s="4">
        <v>9596526.36</v>
      </c>
      <c r="FN121" s="11">
        <f t="shared" si="2"/>
        <v>0.2950403036019453</v>
      </c>
      <c r="FO121" s="11">
        <f t="shared" si="3"/>
        <v>0.06007885835202801</v>
      </c>
    </row>
    <row r="122" spans="1:171" ht="12.75">
      <c r="A122" s="3" t="s">
        <v>181</v>
      </c>
      <c r="B122" s="4">
        <v>940054.3</v>
      </c>
      <c r="C122" s="4">
        <v>11302479.72</v>
      </c>
      <c r="D122" s="4">
        <v>5222445.65</v>
      </c>
      <c r="E122" s="4">
        <v>54055.41</v>
      </c>
      <c r="F122" s="4">
        <v>17519035.08</v>
      </c>
      <c r="G122" s="4">
        <v>15029873.19</v>
      </c>
      <c r="H122" s="4">
        <v>973542.11</v>
      </c>
      <c r="I122" s="4">
        <v>970538.62</v>
      </c>
      <c r="J122" s="4">
        <v>16973953.92</v>
      </c>
      <c r="K122" s="4">
        <v>-2552770.81</v>
      </c>
      <c r="L122" s="4">
        <v>345000</v>
      </c>
      <c r="M122" s="4">
        <v>1661500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-568531.46</v>
      </c>
      <c r="W122" s="4">
        <v>-375765.41</v>
      </c>
      <c r="X122" s="4">
        <v>0</v>
      </c>
      <c r="Y122" s="4">
        <v>-1114802.27</v>
      </c>
      <c r="Z122" s="4">
        <v>-569721.11</v>
      </c>
      <c r="AA122" s="4">
        <v>1448157.77</v>
      </c>
      <c r="AB122" s="4">
        <v>-1081831.18</v>
      </c>
      <c r="AC122" s="4">
        <v>0</v>
      </c>
      <c r="AD122" s="4">
        <v>366326.59</v>
      </c>
      <c r="AE122" s="4">
        <v>15715.22</v>
      </c>
      <c r="AF122" s="4">
        <v>5575788.46</v>
      </c>
      <c r="AG122" s="4">
        <v>0</v>
      </c>
      <c r="AH122" s="4">
        <v>0</v>
      </c>
      <c r="AI122" s="4">
        <v>3020</v>
      </c>
      <c r="AJ122" s="4">
        <v>0</v>
      </c>
      <c r="AK122" s="4">
        <v>0</v>
      </c>
      <c r="AL122" s="4">
        <v>5578808.46</v>
      </c>
      <c r="AM122" s="4">
        <v>0</v>
      </c>
      <c r="AN122" s="4">
        <v>215148.43</v>
      </c>
      <c r="AO122" s="4">
        <v>0</v>
      </c>
      <c r="AP122" s="4">
        <v>0</v>
      </c>
      <c r="AQ122" s="4">
        <v>215148.43</v>
      </c>
      <c r="AR122" s="4">
        <v>1101649.52</v>
      </c>
      <c r="AS122" s="4">
        <v>13434280.58</v>
      </c>
      <c r="AT122" s="4">
        <v>5082681.1</v>
      </c>
      <c r="AU122" s="4">
        <v>812260.95</v>
      </c>
      <c r="AV122" s="4">
        <v>20430872.15</v>
      </c>
      <c r="AW122" s="4">
        <v>16634850.57</v>
      </c>
      <c r="AX122" s="4">
        <v>1437299.24</v>
      </c>
      <c r="AY122" s="4">
        <v>1077942.25</v>
      </c>
      <c r="AZ122" s="4">
        <v>19150092.06</v>
      </c>
      <c r="BA122" s="4">
        <v>-2070053.61</v>
      </c>
      <c r="BB122" s="4">
        <v>300000</v>
      </c>
      <c r="BC122" s="4">
        <v>1490800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-258033.73</v>
      </c>
      <c r="BM122" s="4">
        <v>-267872.18</v>
      </c>
      <c r="BN122" s="4">
        <v>0</v>
      </c>
      <c r="BO122" s="4">
        <v>-537287.34</v>
      </c>
      <c r="BP122" s="4">
        <v>743492.75</v>
      </c>
      <c r="BQ122" s="4">
        <v>1498426.53</v>
      </c>
      <c r="BR122" s="4">
        <v>-1360119.61</v>
      </c>
      <c r="BS122" s="4">
        <v>0</v>
      </c>
      <c r="BT122" s="4">
        <v>138306.92</v>
      </c>
      <c r="BU122" s="4">
        <v>353741.1</v>
      </c>
      <c r="BV122" s="4">
        <v>5714095.38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5714095.38</v>
      </c>
      <c r="CC122" s="4">
        <v>0</v>
      </c>
      <c r="CD122" s="4">
        <v>568889.53</v>
      </c>
      <c r="CE122" s="4">
        <v>0</v>
      </c>
      <c r="CF122" s="4">
        <v>0</v>
      </c>
      <c r="CG122" s="4">
        <v>568889.53</v>
      </c>
      <c r="CH122" s="4">
        <v>1061656.8</v>
      </c>
      <c r="CI122" s="4">
        <v>15698762.67</v>
      </c>
      <c r="CJ122" s="4">
        <v>5257530.58</v>
      </c>
      <c r="CK122" s="4">
        <v>391049.9</v>
      </c>
      <c r="CL122" s="4">
        <v>22408999.95</v>
      </c>
      <c r="CM122" s="4">
        <v>18947702.12</v>
      </c>
      <c r="CN122" s="4">
        <v>1453758.57</v>
      </c>
      <c r="CO122" s="4">
        <v>2131707.65</v>
      </c>
      <c r="CP122" s="4">
        <v>22533168.34</v>
      </c>
      <c r="CQ122" s="4">
        <v>-6647579.17</v>
      </c>
      <c r="CR122" s="4">
        <v>6500000</v>
      </c>
      <c r="CS122" s="4">
        <v>2223000</v>
      </c>
      <c r="CT122" s="4">
        <v>-10000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-164011.69</v>
      </c>
      <c r="DC122" s="4">
        <v>-172729.84</v>
      </c>
      <c r="DD122" s="4">
        <v>0</v>
      </c>
      <c r="DE122" s="4">
        <v>1901409.14</v>
      </c>
      <c r="DF122" s="4">
        <v>1777240.75</v>
      </c>
      <c r="DG122" s="4">
        <v>0</v>
      </c>
      <c r="DH122" s="4">
        <v>-1624114.4</v>
      </c>
      <c r="DI122" s="4">
        <v>0</v>
      </c>
      <c r="DJ122" s="4">
        <v>-1624114.4</v>
      </c>
      <c r="DK122" s="4">
        <v>-112884.65</v>
      </c>
      <c r="DL122" s="4">
        <v>4089980.98</v>
      </c>
      <c r="DM122" s="4">
        <v>0</v>
      </c>
      <c r="DN122" s="4">
        <v>0</v>
      </c>
      <c r="DO122" s="4">
        <v>0</v>
      </c>
      <c r="DP122" s="4">
        <v>0</v>
      </c>
      <c r="DQ122" s="4">
        <v>0</v>
      </c>
      <c r="DR122" s="4">
        <v>4089980.98</v>
      </c>
      <c r="DS122" s="4">
        <v>0</v>
      </c>
      <c r="DT122" s="4">
        <v>456004.88</v>
      </c>
      <c r="DU122" s="4">
        <v>0</v>
      </c>
      <c r="DV122" s="4">
        <v>0</v>
      </c>
      <c r="DW122" s="4">
        <v>456004.88</v>
      </c>
      <c r="DX122" s="4">
        <v>1169228.75</v>
      </c>
      <c r="DY122" s="4">
        <v>19508057.35</v>
      </c>
      <c r="DZ122" s="4">
        <v>6012782.62</v>
      </c>
      <c r="EA122" s="4">
        <v>1020032.62</v>
      </c>
      <c r="EB122" s="4">
        <v>27710101.34</v>
      </c>
      <c r="EC122" s="4">
        <v>22088218.31</v>
      </c>
      <c r="ED122" s="4">
        <v>1634272.78</v>
      </c>
      <c r="EE122" s="4">
        <v>2085347.35</v>
      </c>
      <c r="EF122" s="4">
        <v>25807838.44</v>
      </c>
      <c r="EG122" s="4">
        <v>-5934769.26</v>
      </c>
      <c r="EH122" s="4">
        <v>788900</v>
      </c>
      <c r="EI122" s="4">
        <v>3248673</v>
      </c>
      <c r="EJ122" s="4">
        <v>0</v>
      </c>
      <c r="EK122" s="4">
        <v>0</v>
      </c>
      <c r="EL122" s="4">
        <v>0</v>
      </c>
      <c r="EM122" s="4">
        <v>0</v>
      </c>
      <c r="EN122" s="4">
        <v>0</v>
      </c>
      <c r="EO122" s="4">
        <v>0</v>
      </c>
      <c r="EP122" s="4">
        <v>0</v>
      </c>
      <c r="EQ122" s="4">
        <v>0</v>
      </c>
      <c r="ER122" s="4">
        <v>-172158.52</v>
      </c>
      <c r="ES122" s="4">
        <v>-217944.12</v>
      </c>
      <c r="ET122" s="4">
        <v>0</v>
      </c>
      <c r="EU122" s="4">
        <v>-2069354.78</v>
      </c>
      <c r="EV122" s="4">
        <v>-167091.88</v>
      </c>
      <c r="EW122" s="4">
        <v>3597806.44</v>
      </c>
      <c r="EX122" s="4">
        <v>-1671907.35</v>
      </c>
      <c r="EY122" s="4">
        <v>0</v>
      </c>
      <c r="EZ122" s="4">
        <v>1925899.09</v>
      </c>
      <c r="FA122" s="4">
        <v>1778907.76</v>
      </c>
      <c r="FB122" s="4">
        <v>5973484</v>
      </c>
      <c r="FC122" s="4">
        <v>0</v>
      </c>
      <c r="FD122" s="4">
        <v>0</v>
      </c>
      <c r="FE122" s="4">
        <v>0</v>
      </c>
      <c r="FF122" s="4">
        <v>0</v>
      </c>
      <c r="FG122" s="4">
        <v>0</v>
      </c>
      <c r="FH122" s="4">
        <v>5973484</v>
      </c>
      <c r="FI122" s="4">
        <v>0</v>
      </c>
      <c r="FJ122" s="4">
        <v>2234912.64</v>
      </c>
      <c r="FK122" s="4">
        <v>0</v>
      </c>
      <c r="FL122" s="4">
        <v>0</v>
      </c>
      <c r="FM122" s="4">
        <v>2234912.64</v>
      </c>
      <c r="FN122" s="11">
        <f t="shared" si="2"/>
        <v>0.06437798577895783</v>
      </c>
      <c r="FO122" s="11">
        <f t="shared" si="3"/>
        <v>0.1349172749001574</v>
      </c>
    </row>
    <row r="123" spans="1:171" ht="12.75">
      <c r="A123" s="3" t="s">
        <v>183</v>
      </c>
      <c r="B123" s="4">
        <v>613248.32</v>
      </c>
      <c r="C123" s="4">
        <v>7664277.22</v>
      </c>
      <c r="D123" s="4">
        <v>4911970.18</v>
      </c>
      <c r="E123" s="4">
        <v>626471.35</v>
      </c>
      <c r="F123" s="4">
        <v>13815967.07</v>
      </c>
      <c r="G123" s="4">
        <v>10994232.54</v>
      </c>
      <c r="H123" s="4">
        <v>623601.5</v>
      </c>
      <c r="I123" s="4">
        <v>1054726.4</v>
      </c>
      <c r="J123" s="4">
        <v>12672560.44</v>
      </c>
      <c r="K123" s="4">
        <v>-3043155.45</v>
      </c>
      <c r="L123" s="4">
        <v>800000</v>
      </c>
      <c r="M123" s="4">
        <v>2441830</v>
      </c>
      <c r="N123" s="4">
        <v>-1442658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10000</v>
      </c>
      <c r="V123" s="4">
        <v>-122509.24</v>
      </c>
      <c r="W123" s="4">
        <v>-124598.5</v>
      </c>
      <c r="X123" s="4">
        <v>0</v>
      </c>
      <c r="Y123" s="4">
        <v>-1356492.69</v>
      </c>
      <c r="Z123" s="4">
        <v>-213086.06</v>
      </c>
      <c r="AA123" s="4">
        <v>2663004.45</v>
      </c>
      <c r="AB123" s="4">
        <v>-1425533.99</v>
      </c>
      <c r="AC123" s="4">
        <v>0</v>
      </c>
      <c r="AD123" s="4">
        <v>1237470.46</v>
      </c>
      <c r="AE123" s="4">
        <v>1585471.2</v>
      </c>
      <c r="AF123" s="4">
        <v>4476893.83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4476893.83</v>
      </c>
      <c r="AM123" s="4">
        <v>0</v>
      </c>
      <c r="AN123" s="4">
        <v>2526541.23</v>
      </c>
      <c r="AO123" s="4">
        <v>0</v>
      </c>
      <c r="AP123" s="4">
        <v>0</v>
      </c>
      <c r="AQ123" s="4">
        <v>2526541.23</v>
      </c>
      <c r="AR123" s="4">
        <v>696776.57</v>
      </c>
      <c r="AS123" s="4">
        <v>8762238.26</v>
      </c>
      <c r="AT123" s="4">
        <v>5402255.52</v>
      </c>
      <c r="AU123" s="4">
        <v>428514.25</v>
      </c>
      <c r="AV123" s="4">
        <v>15289784.6</v>
      </c>
      <c r="AW123" s="4">
        <v>12823352.19</v>
      </c>
      <c r="AX123" s="4">
        <v>860576.15</v>
      </c>
      <c r="AY123" s="4">
        <v>1986587.01</v>
      </c>
      <c r="AZ123" s="4">
        <v>15670515.35</v>
      </c>
      <c r="BA123" s="4">
        <v>-6697555.66</v>
      </c>
      <c r="BB123" s="4">
        <v>350000</v>
      </c>
      <c r="BC123" s="4">
        <v>3304855.02</v>
      </c>
      <c r="BD123" s="4">
        <v>-158902.98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-145684.4</v>
      </c>
      <c r="BM123" s="4">
        <v>-143767.01</v>
      </c>
      <c r="BN123" s="4">
        <v>0</v>
      </c>
      <c r="BO123" s="4">
        <v>-3347288.02</v>
      </c>
      <c r="BP123" s="4">
        <v>-3728018.77</v>
      </c>
      <c r="BQ123" s="4">
        <v>4098867.48</v>
      </c>
      <c r="BR123" s="4">
        <v>-2424300.08</v>
      </c>
      <c r="BS123" s="4">
        <v>0</v>
      </c>
      <c r="BT123" s="4">
        <v>1674567.4</v>
      </c>
      <c r="BU123" s="4">
        <v>-1737393.83</v>
      </c>
      <c r="BV123" s="4">
        <v>6151461.23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6151461.23</v>
      </c>
      <c r="CC123" s="4">
        <v>0</v>
      </c>
      <c r="CD123" s="4">
        <v>789147.4</v>
      </c>
      <c r="CE123" s="4">
        <v>0</v>
      </c>
      <c r="CF123" s="4">
        <v>0</v>
      </c>
      <c r="CG123" s="4">
        <v>789147.4</v>
      </c>
      <c r="CH123" s="4">
        <v>801325.5</v>
      </c>
      <c r="CI123" s="4">
        <v>11244188.57</v>
      </c>
      <c r="CJ123" s="4">
        <v>4383510.22</v>
      </c>
      <c r="CK123" s="4">
        <v>1372325</v>
      </c>
      <c r="CL123" s="4">
        <v>17801349.29</v>
      </c>
      <c r="CM123" s="4">
        <v>12639960.06</v>
      </c>
      <c r="CN123" s="4">
        <v>1007541.02</v>
      </c>
      <c r="CO123" s="4">
        <v>804860.65</v>
      </c>
      <c r="CP123" s="4">
        <v>14452361.73</v>
      </c>
      <c r="CQ123" s="4">
        <v>-1294764.13</v>
      </c>
      <c r="CR123" s="4">
        <v>49087.03</v>
      </c>
      <c r="CS123" s="4">
        <v>2431997.15</v>
      </c>
      <c r="CT123" s="4">
        <v>-182193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-159293</v>
      </c>
      <c r="DC123" s="4">
        <v>-172445.32</v>
      </c>
      <c r="DD123" s="4">
        <v>0</v>
      </c>
      <c r="DE123" s="4">
        <v>844834.05</v>
      </c>
      <c r="DF123" s="4">
        <v>4193821.61</v>
      </c>
      <c r="DG123" s="4">
        <v>1553341.96</v>
      </c>
      <c r="DH123" s="4">
        <v>-2435840.58</v>
      </c>
      <c r="DI123" s="4">
        <v>0</v>
      </c>
      <c r="DJ123" s="4">
        <v>-882498.62</v>
      </c>
      <c r="DK123" s="4">
        <v>2642239.89</v>
      </c>
      <c r="DL123" s="4">
        <v>5268962.61</v>
      </c>
      <c r="DM123" s="4">
        <v>0</v>
      </c>
      <c r="DN123" s="4">
        <v>0</v>
      </c>
      <c r="DO123" s="4">
        <v>0</v>
      </c>
      <c r="DP123" s="4">
        <v>0</v>
      </c>
      <c r="DQ123" s="4">
        <v>0</v>
      </c>
      <c r="DR123" s="4">
        <v>5268962.61</v>
      </c>
      <c r="DS123" s="4">
        <v>0</v>
      </c>
      <c r="DT123" s="4">
        <v>3431387.29</v>
      </c>
      <c r="DU123" s="4">
        <v>0</v>
      </c>
      <c r="DV123" s="4">
        <v>0</v>
      </c>
      <c r="DW123" s="4">
        <v>3431387.29</v>
      </c>
      <c r="DX123" s="4">
        <v>1130887.15</v>
      </c>
      <c r="DY123" s="4">
        <v>14002368.04</v>
      </c>
      <c r="DZ123" s="4">
        <v>4303165.75</v>
      </c>
      <c r="EA123" s="4">
        <v>1770329.23</v>
      </c>
      <c r="EB123" s="4">
        <v>21206750.17</v>
      </c>
      <c r="EC123" s="4">
        <v>14217996</v>
      </c>
      <c r="ED123" s="4">
        <v>1104463.2</v>
      </c>
      <c r="EE123" s="4">
        <v>1143882.78</v>
      </c>
      <c r="EF123" s="4">
        <v>16466341.98</v>
      </c>
      <c r="EG123" s="4">
        <v>-2747618.68</v>
      </c>
      <c r="EH123" s="4">
        <v>0</v>
      </c>
      <c r="EI123" s="4">
        <v>2340540.43</v>
      </c>
      <c r="EJ123" s="4">
        <v>223265</v>
      </c>
      <c r="EK123" s="4">
        <v>0</v>
      </c>
      <c r="EL123" s="4">
        <v>0</v>
      </c>
      <c r="EM123" s="4">
        <v>0</v>
      </c>
      <c r="EN123" s="4">
        <v>0</v>
      </c>
      <c r="EO123" s="4">
        <v>0</v>
      </c>
      <c r="EP123" s="4">
        <v>0</v>
      </c>
      <c r="EQ123" s="4">
        <v>0</v>
      </c>
      <c r="ER123" s="4">
        <v>-65810.72</v>
      </c>
      <c r="ES123" s="4">
        <v>-199697.15</v>
      </c>
      <c r="ET123" s="4">
        <v>0</v>
      </c>
      <c r="EU123" s="4">
        <v>-249623.97</v>
      </c>
      <c r="EV123" s="4">
        <v>4490784.22</v>
      </c>
      <c r="EW123" s="4">
        <v>0</v>
      </c>
      <c r="EX123" s="4">
        <v>-1574236.65</v>
      </c>
      <c r="EY123" s="4">
        <v>0</v>
      </c>
      <c r="EZ123" s="4">
        <v>-1574236.65</v>
      </c>
      <c r="FA123" s="4">
        <v>1913452.53</v>
      </c>
      <c r="FB123" s="4">
        <v>3694725.96</v>
      </c>
      <c r="FC123" s="4">
        <v>0</v>
      </c>
      <c r="FD123" s="4">
        <v>0</v>
      </c>
      <c r="FE123" s="4">
        <v>0</v>
      </c>
      <c r="FF123" s="4">
        <v>0</v>
      </c>
      <c r="FG123" s="4">
        <v>0</v>
      </c>
      <c r="FH123" s="4">
        <v>3694725.96</v>
      </c>
      <c r="FI123" s="4">
        <v>0</v>
      </c>
      <c r="FJ123" s="4">
        <v>5344839.82</v>
      </c>
      <c r="FK123" s="4">
        <v>0</v>
      </c>
      <c r="FL123" s="4">
        <v>0</v>
      </c>
      <c r="FM123" s="4">
        <v>5344839.82</v>
      </c>
      <c r="FN123" s="11">
        <f t="shared" si="2"/>
        <v>0.22367882688175222</v>
      </c>
      <c r="FO123" s="11">
        <f t="shared" si="3"/>
        <v>0</v>
      </c>
    </row>
    <row r="124" spans="1:171" ht="12.75">
      <c r="A124" s="3" t="s">
        <v>182</v>
      </c>
      <c r="B124" s="4">
        <v>10895373.67</v>
      </c>
      <c r="C124" s="4">
        <v>41728288.67</v>
      </c>
      <c r="D124" s="4">
        <v>37462730</v>
      </c>
      <c r="E124" s="4">
        <v>167640.99</v>
      </c>
      <c r="F124" s="4">
        <v>90254033.33</v>
      </c>
      <c r="G124" s="4">
        <v>69085095.11</v>
      </c>
      <c r="H124" s="4">
        <v>5378617.53</v>
      </c>
      <c r="I124" s="4">
        <v>4544442.27</v>
      </c>
      <c r="J124" s="4">
        <v>79008154.91</v>
      </c>
      <c r="K124" s="4">
        <v>-9719798.03</v>
      </c>
      <c r="L124" s="4">
        <v>3689100</v>
      </c>
      <c r="M124" s="4">
        <v>100647.75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-895716.56</v>
      </c>
      <c r="W124" s="4">
        <v>-563988.39</v>
      </c>
      <c r="X124" s="4">
        <v>0</v>
      </c>
      <c r="Y124" s="4">
        <v>-6825766.84</v>
      </c>
      <c r="Z124" s="4">
        <v>4420111.58</v>
      </c>
      <c r="AA124" s="4">
        <v>4790000</v>
      </c>
      <c r="AB124" s="4">
        <v>-4290000</v>
      </c>
      <c r="AC124" s="4">
        <v>0</v>
      </c>
      <c r="AD124" s="4">
        <v>500000</v>
      </c>
      <c r="AE124" s="4">
        <v>5206559.46</v>
      </c>
      <c r="AF124" s="4">
        <v>16592000.15</v>
      </c>
      <c r="AG124" s="4">
        <v>0</v>
      </c>
      <c r="AH124" s="4">
        <v>0</v>
      </c>
      <c r="AI124" s="4">
        <v>1210</v>
      </c>
      <c r="AJ124" s="4">
        <v>0</v>
      </c>
      <c r="AK124" s="4">
        <v>0</v>
      </c>
      <c r="AL124" s="4">
        <v>16593210.15</v>
      </c>
      <c r="AM124" s="4">
        <v>0</v>
      </c>
      <c r="AN124" s="4">
        <v>7218408.35</v>
      </c>
      <c r="AO124" s="4">
        <v>0</v>
      </c>
      <c r="AP124" s="4">
        <v>0</v>
      </c>
      <c r="AQ124" s="4">
        <v>7218408.35</v>
      </c>
      <c r="AR124" s="4">
        <v>11989176.88</v>
      </c>
      <c r="AS124" s="4">
        <v>48895087.08</v>
      </c>
      <c r="AT124" s="4">
        <v>37853870.11</v>
      </c>
      <c r="AU124" s="4">
        <v>790741.45</v>
      </c>
      <c r="AV124" s="4">
        <v>99528875.52</v>
      </c>
      <c r="AW124" s="4">
        <v>80805269.71</v>
      </c>
      <c r="AX124" s="4">
        <v>6222760.47</v>
      </c>
      <c r="AY124" s="4">
        <v>6030113.36</v>
      </c>
      <c r="AZ124" s="4">
        <v>93058143.54</v>
      </c>
      <c r="BA124" s="4">
        <v>-13890090.74</v>
      </c>
      <c r="BB124" s="4">
        <v>590272</v>
      </c>
      <c r="BC124" s="4">
        <v>3501676.36</v>
      </c>
      <c r="BD124" s="4">
        <v>-1005561.05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88071.24</v>
      </c>
      <c r="BM124" s="4">
        <v>-508094.22</v>
      </c>
      <c r="BN124" s="4">
        <v>0</v>
      </c>
      <c r="BO124" s="4">
        <v>-10715632.19</v>
      </c>
      <c r="BP124" s="4">
        <v>-4244900.21</v>
      </c>
      <c r="BQ124" s="4">
        <v>7900000</v>
      </c>
      <c r="BR124" s="4">
        <v>-5227000</v>
      </c>
      <c r="BS124" s="4">
        <v>0</v>
      </c>
      <c r="BT124" s="4">
        <v>2673000</v>
      </c>
      <c r="BU124" s="4">
        <v>-3729864.67</v>
      </c>
      <c r="BV124" s="4">
        <v>19265000.15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19265000.15</v>
      </c>
      <c r="CC124" s="4">
        <v>0</v>
      </c>
      <c r="CD124" s="4">
        <v>3488543.68</v>
      </c>
      <c r="CE124" s="4">
        <v>0</v>
      </c>
      <c r="CF124" s="4">
        <v>0</v>
      </c>
      <c r="CG124" s="4">
        <v>3488543.68</v>
      </c>
      <c r="CH124" s="4">
        <v>11975528.35</v>
      </c>
      <c r="CI124" s="4">
        <v>58715949.53</v>
      </c>
      <c r="CJ124" s="4">
        <v>43444913.1</v>
      </c>
      <c r="CK124" s="4">
        <v>816066.35</v>
      </c>
      <c r="CL124" s="4">
        <v>114952457.33</v>
      </c>
      <c r="CM124" s="4">
        <v>88823803.59</v>
      </c>
      <c r="CN124" s="4">
        <v>6467882.31</v>
      </c>
      <c r="CO124" s="4">
        <v>7753814.48</v>
      </c>
      <c r="CP124" s="4">
        <v>103045500.38</v>
      </c>
      <c r="CQ124" s="4">
        <v>-24075713.17</v>
      </c>
      <c r="CR124" s="4">
        <v>408144</v>
      </c>
      <c r="CS124" s="4">
        <v>9917100.22</v>
      </c>
      <c r="CT124" s="4">
        <v>-157418.13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-526865.99</v>
      </c>
      <c r="DC124" s="4">
        <v>-640566.53</v>
      </c>
      <c r="DD124" s="4">
        <v>0</v>
      </c>
      <c r="DE124" s="4">
        <v>-14434753.07</v>
      </c>
      <c r="DF124" s="4">
        <v>-2527796.12</v>
      </c>
      <c r="DG124" s="4">
        <v>10000000</v>
      </c>
      <c r="DH124" s="4">
        <v>-6200000</v>
      </c>
      <c r="DI124" s="4">
        <v>0</v>
      </c>
      <c r="DJ124" s="4">
        <v>3800000</v>
      </c>
      <c r="DK124" s="4">
        <v>1394120.8</v>
      </c>
      <c r="DL124" s="4">
        <v>23065000.15</v>
      </c>
      <c r="DM124" s="4">
        <v>0</v>
      </c>
      <c r="DN124" s="4">
        <v>0</v>
      </c>
      <c r="DO124" s="4">
        <v>0</v>
      </c>
      <c r="DP124" s="4">
        <v>0</v>
      </c>
      <c r="DQ124" s="4">
        <v>0</v>
      </c>
      <c r="DR124" s="4">
        <v>23065000.15</v>
      </c>
      <c r="DS124" s="4">
        <v>0</v>
      </c>
      <c r="DT124" s="4">
        <v>4882664.48</v>
      </c>
      <c r="DU124" s="4">
        <v>0</v>
      </c>
      <c r="DV124" s="4">
        <v>0</v>
      </c>
      <c r="DW124" s="4">
        <v>4882664.48</v>
      </c>
      <c r="DX124" s="4">
        <v>16101027.82</v>
      </c>
      <c r="DY124" s="4">
        <v>73298272.39</v>
      </c>
      <c r="DZ124" s="4">
        <v>42173448.02</v>
      </c>
      <c r="EA124" s="4">
        <v>526478.47</v>
      </c>
      <c r="EB124" s="4">
        <v>132099226.7</v>
      </c>
      <c r="EC124" s="4">
        <v>108308450.04</v>
      </c>
      <c r="ED124" s="4">
        <v>8713666.89</v>
      </c>
      <c r="EE124" s="4">
        <v>11047599.73</v>
      </c>
      <c r="EF124" s="4">
        <v>128069716.66</v>
      </c>
      <c r="EG124" s="4">
        <v>-33343061.98</v>
      </c>
      <c r="EH124" s="4">
        <v>2827290</v>
      </c>
      <c r="EI124" s="4">
        <v>12952357.68</v>
      </c>
      <c r="EJ124" s="4">
        <v>-308313</v>
      </c>
      <c r="EK124" s="4">
        <v>0</v>
      </c>
      <c r="EL124" s="4">
        <v>-700000</v>
      </c>
      <c r="EM124" s="4">
        <v>0</v>
      </c>
      <c r="EN124" s="4">
        <v>0</v>
      </c>
      <c r="EO124" s="4">
        <v>0</v>
      </c>
      <c r="EP124" s="4">
        <v>0</v>
      </c>
      <c r="EQ124" s="4">
        <v>0</v>
      </c>
      <c r="ER124" s="4">
        <v>-1077777.11</v>
      </c>
      <c r="ES124" s="4">
        <v>-1062184.97</v>
      </c>
      <c r="ET124" s="4">
        <v>0</v>
      </c>
      <c r="EU124" s="4">
        <v>-19649504.41</v>
      </c>
      <c r="EV124" s="4">
        <v>-15619994.37</v>
      </c>
      <c r="EW124" s="4">
        <v>25907945</v>
      </c>
      <c r="EX124" s="4">
        <v>-5420106.53</v>
      </c>
      <c r="EY124" s="4">
        <v>0</v>
      </c>
      <c r="EZ124" s="4">
        <v>20487838.47</v>
      </c>
      <c r="FA124" s="4">
        <v>907992.65</v>
      </c>
      <c r="FB124" s="4">
        <v>43552838.62</v>
      </c>
      <c r="FC124" s="4">
        <v>0</v>
      </c>
      <c r="FD124" s="4">
        <v>0</v>
      </c>
      <c r="FE124" s="4">
        <v>0</v>
      </c>
      <c r="FF124" s="4">
        <v>0</v>
      </c>
      <c r="FG124" s="4">
        <v>0</v>
      </c>
      <c r="FH124" s="4">
        <v>43552838.62</v>
      </c>
      <c r="FI124" s="4">
        <v>0</v>
      </c>
      <c r="FJ124" s="4">
        <v>5790657.13</v>
      </c>
      <c r="FK124" s="4">
        <v>0</v>
      </c>
      <c r="FL124" s="4">
        <v>0</v>
      </c>
      <c r="FM124" s="4">
        <v>5790657.13</v>
      </c>
      <c r="FN124" s="11">
        <f t="shared" si="2"/>
        <v>-0.1360536285410367</v>
      </c>
      <c r="FO124" s="11">
        <f t="shared" si="3"/>
        <v>0.28586224486959844</v>
      </c>
    </row>
    <row r="125" spans="1:171" ht="12.75">
      <c r="A125" s="3" t="s">
        <v>184</v>
      </c>
      <c r="B125" s="4">
        <v>2445987.58</v>
      </c>
      <c r="C125" s="4">
        <v>16305952.76</v>
      </c>
      <c r="D125" s="4">
        <v>8804716.79</v>
      </c>
      <c r="E125" s="4">
        <v>544942.24</v>
      </c>
      <c r="F125" s="4">
        <v>28101599.37</v>
      </c>
      <c r="G125" s="4">
        <v>24576895.37</v>
      </c>
      <c r="H125" s="4">
        <v>469851.45</v>
      </c>
      <c r="I125" s="4">
        <v>834509.87</v>
      </c>
      <c r="J125" s="4">
        <v>25881256.69</v>
      </c>
      <c r="K125" s="4">
        <v>-4525031.51</v>
      </c>
      <c r="L125" s="4">
        <v>834500</v>
      </c>
      <c r="M125" s="4">
        <v>106000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-753271.53</v>
      </c>
      <c r="W125" s="4">
        <v>-41922.32</v>
      </c>
      <c r="X125" s="4">
        <v>0</v>
      </c>
      <c r="Y125" s="4">
        <v>-4337803.04</v>
      </c>
      <c r="Z125" s="4">
        <v>-2117460.36</v>
      </c>
      <c r="AA125" s="4">
        <v>0</v>
      </c>
      <c r="AB125" s="4">
        <v>-1348909.41</v>
      </c>
      <c r="AC125" s="4">
        <v>0</v>
      </c>
      <c r="AD125" s="4">
        <v>-1348909.41</v>
      </c>
      <c r="AE125" s="4">
        <v>-2634462.92</v>
      </c>
      <c r="AF125" s="4">
        <v>45882.07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45882.07</v>
      </c>
      <c r="AM125" s="4">
        <v>0</v>
      </c>
      <c r="AN125" s="4">
        <v>1059091.67</v>
      </c>
      <c r="AO125" s="4">
        <v>0</v>
      </c>
      <c r="AP125" s="4">
        <v>0</v>
      </c>
      <c r="AQ125" s="4">
        <v>1059091.67</v>
      </c>
      <c r="AR125" s="4">
        <v>2740739.8</v>
      </c>
      <c r="AS125" s="4">
        <v>19267784.81</v>
      </c>
      <c r="AT125" s="4">
        <v>8944962.52</v>
      </c>
      <c r="AU125" s="4">
        <v>640397.86</v>
      </c>
      <c r="AV125" s="4">
        <v>31593884.99</v>
      </c>
      <c r="AW125" s="4">
        <v>24982445.71</v>
      </c>
      <c r="AX125" s="4">
        <v>1310773.96</v>
      </c>
      <c r="AY125" s="4">
        <v>2153106.46</v>
      </c>
      <c r="AZ125" s="4">
        <v>28446326.13</v>
      </c>
      <c r="BA125" s="4">
        <v>-3770308.22</v>
      </c>
      <c r="BB125" s="4">
        <v>2290030.3</v>
      </c>
      <c r="BC125" s="4">
        <v>421000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-892495.83</v>
      </c>
      <c r="BM125" s="4">
        <v>-16203.84</v>
      </c>
      <c r="BN125" s="4">
        <v>0</v>
      </c>
      <c r="BO125" s="4">
        <v>-1951773.75</v>
      </c>
      <c r="BP125" s="4">
        <v>1195785.11</v>
      </c>
      <c r="BQ125" s="4">
        <v>0</v>
      </c>
      <c r="BR125" s="4">
        <v>-22351.34</v>
      </c>
      <c r="BS125" s="4">
        <v>0</v>
      </c>
      <c r="BT125" s="4">
        <v>-22351.34</v>
      </c>
      <c r="BU125" s="4">
        <v>1813226.23</v>
      </c>
      <c r="BV125" s="4">
        <v>23530.73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23530.73</v>
      </c>
      <c r="CC125" s="4">
        <v>0</v>
      </c>
      <c r="CD125" s="4">
        <v>2872317.9</v>
      </c>
      <c r="CE125" s="4">
        <v>0</v>
      </c>
      <c r="CF125" s="4">
        <v>0</v>
      </c>
      <c r="CG125" s="4">
        <v>2872317.9</v>
      </c>
      <c r="CH125" s="4">
        <v>2521156.76</v>
      </c>
      <c r="CI125" s="4">
        <v>23552007.82</v>
      </c>
      <c r="CJ125" s="4">
        <v>13437833.82</v>
      </c>
      <c r="CK125" s="4">
        <v>821570.4</v>
      </c>
      <c r="CL125" s="4">
        <v>40332568.8</v>
      </c>
      <c r="CM125" s="4">
        <v>27672341.64</v>
      </c>
      <c r="CN125" s="4">
        <v>2115620.66</v>
      </c>
      <c r="CO125" s="4">
        <v>6525695.65</v>
      </c>
      <c r="CP125" s="4">
        <v>36313657.95</v>
      </c>
      <c r="CQ125" s="4">
        <v>-30225651.85</v>
      </c>
      <c r="CR125" s="4">
        <v>5249493.12</v>
      </c>
      <c r="CS125" s="4">
        <v>14959459.78</v>
      </c>
      <c r="CT125" s="4">
        <v>-576100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573976.92</v>
      </c>
      <c r="DC125" s="4">
        <v>-29950.07</v>
      </c>
      <c r="DD125" s="4">
        <v>0</v>
      </c>
      <c r="DE125" s="4">
        <v>-10018822.03</v>
      </c>
      <c r="DF125" s="4">
        <v>-5999911.18</v>
      </c>
      <c r="DG125" s="4">
        <v>1020000</v>
      </c>
      <c r="DH125" s="4">
        <v>-23530.73</v>
      </c>
      <c r="DI125" s="4">
        <v>0</v>
      </c>
      <c r="DJ125" s="4">
        <v>996469.27</v>
      </c>
      <c r="DK125" s="4">
        <v>-2413133.06</v>
      </c>
      <c r="DL125" s="4">
        <v>1020000</v>
      </c>
      <c r="DM125" s="4">
        <v>0</v>
      </c>
      <c r="DN125" s="4">
        <v>0</v>
      </c>
      <c r="DO125" s="4">
        <v>0</v>
      </c>
      <c r="DP125" s="4">
        <v>0</v>
      </c>
      <c r="DQ125" s="4">
        <v>0</v>
      </c>
      <c r="DR125" s="4">
        <v>1020000</v>
      </c>
      <c r="DS125" s="4">
        <v>0</v>
      </c>
      <c r="DT125" s="4">
        <v>459184.84</v>
      </c>
      <c r="DU125" s="4">
        <v>0</v>
      </c>
      <c r="DV125" s="4">
        <v>0</v>
      </c>
      <c r="DW125" s="4">
        <v>459184.84</v>
      </c>
      <c r="DX125" s="5">
        <v>2854901.19</v>
      </c>
      <c r="DY125" s="5">
        <v>28930971.21</v>
      </c>
      <c r="DZ125" s="5">
        <v>12097198.27</v>
      </c>
      <c r="EA125" s="5">
        <v>806388.78</v>
      </c>
      <c r="EB125" s="5">
        <v>44689459.45</v>
      </c>
      <c r="EC125" s="5">
        <v>32273585.76</v>
      </c>
      <c r="ED125" s="5">
        <v>2351363.07</v>
      </c>
      <c r="EE125" s="5">
        <v>6279595.82</v>
      </c>
      <c r="EF125" s="5">
        <v>40904544.65</v>
      </c>
      <c r="EG125" s="5">
        <v>-26159531.65</v>
      </c>
      <c r="EH125" s="5">
        <v>4203965</v>
      </c>
      <c r="EI125" s="5">
        <v>13488922.11</v>
      </c>
      <c r="EJ125" s="5">
        <v>-650179</v>
      </c>
      <c r="EK125" s="5">
        <v>0</v>
      </c>
      <c r="EL125" s="5">
        <v>0</v>
      </c>
      <c r="EM125" s="5">
        <v>0</v>
      </c>
      <c r="EN125" s="5">
        <v>0</v>
      </c>
      <c r="EO125" s="5">
        <v>0</v>
      </c>
      <c r="EP125" s="5">
        <v>0</v>
      </c>
      <c r="EQ125" s="5">
        <v>0</v>
      </c>
      <c r="ER125" s="5">
        <v>193658.45</v>
      </c>
      <c r="ES125" s="5">
        <v>-331740.6</v>
      </c>
      <c r="ET125" s="5">
        <v>0</v>
      </c>
      <c r="EU125" s="5">
        <v>-8923165.09</v>
      </c>
      <c r="EV125" s="5">
        <v>-5138250.29</v>
      </c>
      <c r="EW125" s="5">
        <v>9500000</v>
      </c>
      <c r="EX125" s="5">
        <v>0</v>
      </c>
      <c r="EY125" s="5">
        <v>0</v>
      </c>
      <c r="EZ125" s="5">
        <v>9500000</v>
      </c>
      <c r="FA125" s="5">
        <v>649006.23</v>
      </c>
      <c r="FB125" s="5">
        <v>10520000</v>
      </c>
      <c r="FC125" s="5">
        <v>0</v>
      </c>
      <c r="FD125" s="5">
        <v>0</v>
      </c>
      <c r="FE125" s="5">
        <v>0</v>
      </c>
      <c r="FF125" s="5">
        <v>0</v>
      </c>
      <c r="FG125" s="5">
        <v>0</v>
      </c>
      <c r="FH125" s="5">
        <v>10520000</v>
      </c>
      <c r="FI125" s="5">
        <v>0</v>
      </c>
      <c r="FJ125" s="5">
        <v>1108191.07</v>
      </c>
      <c r="FK125" s="5">
        <v>0</v>
      </c>
      <c r="FL125" s="5">
        <v>0</v>
      </c>
      <c r="FM125" s="5">
        <v>1108191.07</v>
      </c>
      <c r="FN125" s="11">
        <f t="shared" si="2"/>
        <v>-0.26985863933961723</v>
      </c>
      <c r="FO125" s="11">
        <f t="shared" si="3"/>
        <v>0.21060467156758145</v>
      </c>
    </row>
    <row r="126" spans="1:171" ht="12.75">
      <c r="A126" s="3" t="s">
        <v>185</v>
      </c>
      <c r="B126" s="4">
        <v>1800813.94</v>
      </c>
      <c r="C126" s="4">
        <v>5260465.45</v>
      </c>
      <c r="D126" s="4">
        <v>7509724.87</v>
      </c>
      <c r="E126" s="4">
        <v>263211.93</v>
      </c>
      <c r="F126" s="4">
        <v>14834216.19</v>
      </c>
      <c r="G126" s="4">
        <v>11014656.31</v>
      </c>
      <c r="H126" s="4">
        <v>732416.55</v>
      </c>
      <c r="I126" s="4">
        <v>695209.57</v>
      </c>
      <c r="J126" s="4">
        <v>12442282.43</v>
      </c>
      <c r="K126" s="4">
        <v>-1837471.61</v>
      </c>
      <c r="L126" s="4">
        <v>520000</v>
      </c>
      <c r="M126" s="4">
        <v>1274900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-253204.91</v>
      </c>
      <c r="W126" s="4">
        <v>-221778.57</v>
      </c>
      <c r="X126" s="4">
        <v>0</v>
      </c>
      <c r="Y126" s="4">
        <v>-295776.52</v>
      </c>
      <c r="Z126" s="4">
        <v>2096157.24</v>
      </c>
      <c r="AA126" s="4">
        <v>0</v>
      </c>
      <c r="AB126" s="4">
        <v>-670661.9</v>
      </c>
      <c r="AC126" s="4">
        <v>0</v>
      </c>
      <c r="AD126" s="4">
        <v>-670661.9</v>
      </c>
      <c r="AE126" s="4">
        <v>702775.91</v>
      </c>
      <c r="AF126" s="4">
        <v>3996916.25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3996916.25</v>
      </c>
      <c r="AM126" s="4">
        <v>0</v>
      </c>
      <c r="AN126" s="4">
        <v>736840.19</v>
      </c>
      <c r="AO126" s="4">
        <v>0</v>
      </c>
      <c r="AP126" s="4">
        <v>0</v>
      </c>
      <c r="AQ126" s="4">
        <v>736840.19</v>
      </c>
      <c r="AR126" s="4">
        <v>2462523</v>
      </c>
      <c r="AS126" s="4">
        <v>5989289.12</v>
      </c>
      <c r="AT126" s="4">
        <v>10184229.63</v>
      </c>
      <c r="AU126" s="4">
        <v>378768.45</v>
      </c>
      <c r="AV126" s="4">
        <v>19014810.2</v>
      </c>
      <c r="AW126" s="4">
        <v>12852492.69</v>
      </c>
      <c r="AX126" s="4">
        <v>1288457.06</v>
      </c>
      <c r="AY126" s="4">
        <v>1357759.69</v>
      </c>
      <c r="AZ126" s="4">
        <v>15498709.44</v>
      </c>
      <c r="BA126" s="4">
        <v>-4982630.22</v>
      </c>
      <c r="BB126" s="4">
        <v>1357772.55</v>
      </c>
      <c r="BC126" s="4">
        <v>92000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-170559.55</v>
      </c>
      <c r="BM126" s="4">
        <v>-117755.28</v>
      </c>
      <c r="BN126" s="4">
        <v>0</v>
      </c>
      <c r="BO126" s="4">
        <v>-3703417.22</v>
      </c>
      <c r="BP126" s="4">
        <v>-187316.46</v>
      </c>
      <c r="BQ126" s="4">
        <v>1500000</v>
      </c>
      <c r="BR126" s="4">
        <v>-708748.97</v>
      </c>
      <c r="BS126" s="4">
        <v>0</v>
      </c>
      <c r="BT126" s="4">
        <v>791251.03</v>
      </c>
      <c r="BU126" s="4">
        <v>455218.77</v>
      </c>
      <c r="BV126" s="4">
        <v>4788167.28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4788167.28</v>
      </c>
      <c r="CC126" s="4">
        <v>0</v>
      </c>
      <c r="CD126" s="4">
        <v>1192058.96</v>
      </c>
      <c r="CE126" s="4">
        <v>0</v>
      </c>
      <c r="CF126" s="4">
        <v>0</v>
      </c>
      <c r="CG126" s="4">
        <v>1192058.96</v>
      </c>
      <c r="CH126" s="4">
        <v>2338325.93</v>
      </c>
      <c r="CI126" s="4">
        <v>7752430.93</v>
      </c>
      <c r="CJ126" s="4">
        <v>8739433.42</v>
      </c>
      <c r="CK126" s="4">
        <v>777353.72</v>
      </c>
      <c r="CL126" s="4">
        <v>19607544</v>
      </c>
      <c r="CM126" s="4">
        <v>14539016.62</v>
      </c>
      <c r="CN126" s="4">
        <v>1315991.09</v>
      </c>
      <c r="CO126" s="4">
        <v>1555873.87</v>
      </c>
      <c r="CP126" s="4">
        <v>17410881.58</v>
      </c>
      <c r="CQ126" s="4">
        <v>-5935753.44</v>
      </c>
      <c r="CR126" s="4">
        <v>165027.38</v>
      </c>
      <c r="CS126" s="4">
        <v>1313447.3</v>
      </c>
      <c r="CT126" s="4">
        <v>-561150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-99126.34</v>
      </c>
      <c r="DC126" s="4">
        <v>-183337.07</v>
      </c>
      <c r="DD126" s="4">
        <v>0</v>
      </c>
      <c r="DE126" s="4">
        <v>-5117555.1</v>
      </c>
      <c r="DF126" s="4">
        <v>-2920892.68</v>
      </c>
      <c r="DG126" s="4">
        <v>3500000</v>
      </c>
      <c r="DH126" s="4">
        <v>-1162163.79</v>
      </c>
      <c r="DI126" s="4">
        <v>0</v>
      </c>
      <c r="DJ126" s="4">
        <v>2337836.21</v>
      </c>
      <c r="DK126" s="4">
        <v>66271.4</v>
      </c>
      <c r="DL126" s="4">
        <v>7126003.39</v>
      </c>
      <c r="DM126" s="4">
        <v>0</v>
      </c>
      <c r="DN126" s="4">
        <v>0</v>
      </c>
      <c r="DO126" s="4">
        <v>0</v>
      </c>
      <c r="DP126" s="4">
        <v>0</v>
      </c>
      <c r="DQ126" s="4">
        <v>0</v>
      </c>
      <c r="DR126" s="4">
        <v>7126003.39</v>
      </c>
      <c r="DS126" s="4">
        <v>0</v>
      </c>
      <c r="DT126" s="4">
        <v>1258330.36</v>
      </c>
      <c r="DU126" s="4">
        <v>0</v>
      </c>
      <c r="DV126" s="4">
        <v>0</v>
      </c>
      <c r="DW126" s="4">
        <v>1258330.36</v>
      </c>
      <c r="DX126" s="4">
        <v>2406654.32</v>
      </c>
      <c r="DY126" s="4">
        <v>9048085.04</v>
      </c>
      <c r="DZ126" s="4">
        <v>8604776.59</v>
      </c>
      <c r="EA126" s="4">
        <v>1187890.1</v>
      </c>
      <c r="EB126" s="4">
        <v>21247406.05</v>
      </c>
      <c r="EC126" s="4">
        <v>15815345.11</v>
      </c>
      <c r="ED126" s="4">
        <v>1021313.8</v>
      </c>
      <c r="EE126" s="4">
        <v>1429696.17</v>
      </c>
      <c r="EF126" s="4">
        <v>18266355.08</v>
      </c>
      <c r="EG126" s="4">
        <v>-4667320.66</v>
      </c>
      <c r="EH126" s="4">
        <v>341791.14</v>
      </c>
      <c r="EI126" s="4">
        <v>1500728.94</v>
      </c>
      <c r="EJ126" s="4">
        <v>0</v>
      </c>
      <c r="EK126" s="4">
        <v>0</v>
      </c>
      <c r="EL126" s="4">
        <v>0</v>
      </c>
      <c r="EM126" s="4">
        <v>43162.38</v>
      </c>
      <c r="EN126" s="4">
        <v>0</v>
      </c>
      <c r="EO126" s="4">
        <v>0</v>
      </c>
      <c r="EP126" s="4">
        <v>0</v>
      </c>
      <c r="EQ126" s="4">
        <v>0</v>
      </c>
      <c r="ER126" s="4">
        <v>-220852.55</v>
      </c>
      <c r="ES126" s="4">
        <v>-295361.31</v>
      </c>
      <c r="ET126" s="4">
        <v>0</v>
      </c>
      <c r="EU126" s="4">
        <v>-3002490.75</v>
      </c>
      <c r="EV126" s="4">
        <v>-21439.78</v>
      </c>
      <c r="EW126" s="4">
        <v>0</v>
      </c>
      <c r="EX126" s="4">
        <v>-1205583.79</v>
      </c>
      <c r="EY126" s="4">
        <v>0</v>
      </c>
      <c r="EZ126" s="4">
        <v>-1205583.79</v>
      </c>
      <c r="FA126" s="4">
        <v>-1009398.9</v>
      </c>
      <c r="FB126" s="4">
        <v>5920419.6</v>
      </c>
      <c r="FC126" s="4">
        <v>0</v>
      </c>
      <c r="FD126" s="4">
        <v>0</v>
      </c>
      <c r="FE126" s="4">
        <v>0</v>
      </c>
      <c r="FF126" s="4">
        <v>0</v>
      </c>
      <c r="FG126" s="4">
        <v>0</v>
      </c>
      <c r="FH126" s="4">
        <v>5920419.6</v>
      </c>
      <c r="FI126" s="4">
        <v>0</v>
      </c>
      <c r="FJ126" s="4">
        <v>248931.46</v>
      </c>
      <c r="FK126" s="4">
        <v>0</v>
      </c>
      <c r="FL126" s="4">
        <v>0</v>
      </c>
      <c r="FM126" s="4">
        <v>248931.46</v>
      </c>
      <c r="FN126" s="11">
        <f t="shared" si="2"/>
        <v>-0.048640840089748276</v>
      </c>
      <c r="FO126" s="11">
        <f t="shared" si="3"/>
        <v>0.26692614273260895</v>
      </c>
    </row>
    <row r="127" spans="1:171" ht="12.75">
      <c r="A127" s="3" t="s">
        <v>186</v>
      </c>
      <c r="B127" s="4">
        <v>540646.62</v>
      </c>
      <c r="C127" s="4">
        <v>5261316.58</v>
      </c>
      <c r="D127" s="4">
        <v>4220368.67</v>
      </c>
      <c r="E127" s="4">
        <v>916051.99</v>
      </c>
      <c r="F127" s="4">
        <v>10938383.86</v>
      </c>
      <c r="G127" s="4">
        <v>9941869.08</v>
      </c>
      <c r="H127" s="4">
        <v>841409.45</v>
      </c>
      <c r="I127" s="4">
        <v>504689.86</v>
      </c>
      <c r="J127" s="4">
        <v>11287968.39</v>
      </c>
      <c r="K127" s="4">
        <v>-986980.24</v>
      </c>
      <c r="L127" s="4">
        <v>84642</v>
      </c>
      <c r="M127" s="4">
        <v>1055725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-193235.16</v>
      </c>
      <c r="W127" s="4">
        <v>-189173.89</v>
      </c>
      <c r="X127" s="4">
        <v>0</v>
      </c>
      <c r="Y127" s="4">
        <v>-39848.4</v>
      </c>
      <c r="Z127" s="4">
        <v>-389432.93</v>
      </c>
      <c r="AA127" s="4">
        <v>2900000</v>
      </c>
      <c r="AB127" s="4">
        <v>-2846136.12</v>
      </c>
      <c r="AC127" s="4">
        <v>0</v>
      </c>
      <c r="AD127" s="4">
        <v>53863.88</v>
      </c>
      <c r="AE127" s="4">
        <v>-43199.82</v>
      </c>
      <c r="AF127" s="4">
        <v>3139660</v>
      </c>
      <c r="AG127" s="4">
        <v>0</v>
      </c>
      <c r="AH127" s="4">
        <v>350818.65</v>
      </c>
      <c r="AI127" s="4">
        <v>0</v>
      </c>
      <c r="AJ127" s="4">
        <v>0</v>
      </c>
      <c r="AK127" s="4">
        <v>0</v>
      </c>
      <c r="AL127" s="4">
        <v>3490478.65</v>
      </c>
      <c r="AM127" s="4">
        <v>0</v>
      </c>
      <c r="AN127" s="4">
        <v>32705.77</v>
      </c>
      <c r="AO127" s="4">
        <v>0</v>
      </c>
      <c r="AP127" s="4">
        <v>0</v>
      </c>
      <c r="AQ127" s="4">
        <v>32705.77</v>
      </c>
      <c r="AR127" s="4">
        <v>831649.3</v>
      </c>
      <c r="AS127" s="4">
        <v>6226564.38</v>
      </c>
      <c r="AT127" s="4">
        <v>4556974</v>
      </c>
      <c r="AU127" s="4">
        <v>1621404.98</v>
      </c>
      <c r="AV127" s="4">
        <v>13236592.66</v>
      </c>
      <c r="AW127" s="4">
        <v>10345351.79</v>
      </c>
      <c r="AX127" s="4">
        <v>1034811.21</v>
      </c>
      <c r="AY127" s="4">
        <v>706214.89</v>
      </c>
      <c r="AZ127" s="4">
        <v>12086377.89</v>
      </c>
      <c r="BA127" s="4">
        <v>-1889280.89</v>
      </c>
      <c r="BB127" s="4">
        <v>127468</v>
      </c>
      <c r="BC127" s="4">
        <v>1298085</v>
      </c>
      <c r="BD127" s="4">
        <v>-122032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-114481.75</v>
      </c>
      <c r="BM127" s="4">
        <v>-115073.52</v>
      </c>
      <c r="BN127" s="4">
        <v>0</v>
      </c>
      <c r="BO127" s="4">
        <v>-700241.64</v>
      </c>
      <c r="BP127" s="4">
        <v>449973.13</v>
      </c>
      <c r="BQ127" s="4">
        <v>982099.15</v>
      </c>
      <c r="BR127" s="4">
        <v>-412770.48</v>
      </c>
      <c r="BS127" s="4">
        <v>0</v>
      </c>
      <c r="BT127" s="4">
        <v>569328.67</v>
      </c>
      <c r="BU127" s="4">
        <v>139304.95</v>
      </c>
      <c r="BV127" s="4">
        <v>3708988.67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3708988.67</v>
      </c>
      <c r="CC127" s="4">
        <v>0</v>
      </c>
      <c r="CD127" s="4">
        <v>172010.72</v>
      </c>
      <c r="CE127" s="4">
        <v>0</v>
      </c>
      <c r="CF127" s="4">
        <v>0</v>
      </c>
      <c r="CG127" s="4">
        <v>172010.72</v>
      </c>
      <c r="CH127" s="4">
        <v>707125.93</v>
      </c>
      <c r="CI127" s="4">
        <v>7155985.96</v>
      </c>
      <c r="CJ127" s="4">
        <v>3773734.18</v>
      </c>
      <c r="CK127" s="4">
        <v>3664988.79</v>
      </c>
      <c r="CL127" s="4">
        <v>15301834.86</v>
      </c>
      <c r="CM127" s="4">
        <v>11595122.12</v>
      </c>
      <c r="CN127" s="4">
        <v>913935.84</v>
      </c>
      <c r="CO127" s="4">
        <v>754267.87</v>
      </c>
      <c r="CP127" s="4">
        <v>13263325.83</v>
      </c>
      <c r="CQ127" s="4">
        <v>-1521389.83</v>
      </c>
      <c r="CR127" s="4">
        <v>139472.85</v>
      </c>
      <c r="CS127" s="4">
        <v>1640381.82</v>
      </c>
      <c r="CT127" s="4">
        <v>-141645.45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-108370.32</v>
      </c>
      <c r="DC127" s="4">
        <v>-139729.39</v>
      </c>
      <c r="DD127" s="4">
        <v>0</v>
      </c>
      <c r="DE127" s="4">
        <v>8449.07</v>
      </c>
      <c r="DF127" s="4">
        <v>2046958.1</v>
      </c>
      <c r="DG127" s="4">
        <v>1325015.52</v>
      </c>
      <c r="DH127" s="4">
        <v>-815136.1</v>
      </c>
      <c r="DI127" s="4">
        <v>0</v>
      </c>
      <c r="DJ127" s="4">
        <v>509879.42</v>
      </c>
      <c r="DK127" s="4">
        <v>1385645.43</v>
      </c>
      <c r="DL127" s="4">
        <v>4218868.09</v>
      </c>
      <c r="DM127" s="4">
        <v>0</v>
      </c>
      <c r="DN127" s="4">
        <v>0</v>
      </c>
      <c r="DO127" s="4">
        <v>0</v>
      </c>
      <c r="DP127" s="4">
        <v>0</v>
      </c>
      <c r="DQ127" s="4">
        <v>0</v>
      </c>
      <c r="DR127" s="4">
        <v>4218868.09</v>
      </c>
      <c r="DS127" s="4">
        <v>0</v>
      </c>
      <c r="DT127" s="4">
        <v>1557656.15</v>
      </c>
      <c r="DU127" s="4">
        <v>0</v>
      </c>
      <c r="DV127" s="4">
        <v>0</v>
      </c>
      <c r="DW127" s="4">
        <v>1557656.15</v>
      </c>
      <c r="DX127" s="4">
        <v>703236.9</v>
      </c>
      <c r="DY127" s="4">
        <v>9279431.77</v>
      </c>
      <c r="DZ127" s="4">
        <v>2752419.18</v>
      </c>
      <c r="EA127" s="4">
        <v>5335854.97</v>
      </c>
      <c r="EB127" s="4">
        <v>18070942.82</v>
      </c>
      <c r="EC127" s="4">
        <v>14109694.09</v>
      </c>
      <c r="ED127" s="4">
        <v>939471.3</v>
      </c>
      <c r="EE127" s="4">
        <v>1505351.59</v>
      </c>
      <c r="EF127" s="4">
        <v>16554516.98</v>
      </c>
      <c r="EG127" s="4">
        <v>-5177636.48</v>
      </c>
      <c r="EH127" s="4">
        <v>61700</v>
      </c>
      <c r="EI127" s="4">
        <v>2571261.82</v>
      </c>
      <c r="EJ127" s="4">
        <v>0</v>
      </c>
      <c r="EK127" s="4">
        <v>0</v>
      </c>
      <c r="EL127" s="4">
        <v>0</v>
      </c>
      <c r="EM127" s="4">
        <v>0</v>
      </c>
      <c r="EN127" s="4">
        <v>0</v>
      </c>
      <c r="EO127" s="4">
        <v>0</v>
      </c>
      <c r="EP127" s="4">
        <v>0</v>
      </c>
      <c r="EQ127" s="4">
        <v>0</v>
      </c>
      <c r="ER127" s="4">
        <v>-134646.28</v>
      </c>
      <c r="ES127" s="4">
        <v>-195385.48</v>
      </c>
      <c r="ET127" s="4">
        <v>0</v>
      </c>
      <c r="EU127" s="4">
        <v>-2679320.94</v>
      </c>
      <c r="EV127" s="4">
        <v>-1162895.1</v>
      </c>
      <c r="EW127" s="4">
        <v>2000000.04</v>
      </c>
      <c r="EX127" s="4">
        <v>-575107.97</v>
      </c>
      <c r="EY127" s="4">
        <v>0</v>
      </c>
      <c r="EZ127" s="4">
        <v>1424892.07</v>
      </c>
      <c r="FA127" s="4">
        <v>-63661</v>
      </c>
      <c r="FB127" s="4">
        <v>5643760.16</v>
      </c>
      <c r="FC127" s="4">
        <v>0</v>
      </c>
      <c r="FD127" s="4">
        <v>0</v>
      </c>
      <c r="FE127" s="4">
        <v>0</v>
      </c>
      <c r="FF127" s="4">
        <v>0</v>
      </c>
      <c r="FG127" s="4">
        <v>0</v>
      </c>
      <c r="FH127" s="4">
        <v>5643760.16</v>
      </c>
      <c r="FI127" s="4">
        <v>0</v>
      </c>
      <c r="FJ127" s="4">
        <v>1493995.15</v>
      </c>
      <c r="FK127" s="4">
        <v>0</v>
      </c>
      <c r="FL127" s="4">
        <v>0</v>
      </c>
      <c r="FM127" s="4">
        <v>1493995.15</v>
      </c>
      <c r="FN127" s="11">
        <f t="shared" si="2"/>
        <v>0.05227193785122055</v>
      </c>
      <c r="FO127" s="11">
        <f t="shared" si="3"/>
        <v>0.22963743792090646</v>
      </c>
    </row>
    <row r="128" spans="1:171" ht="12.75">
      <c r="A128" s="3" t="s">
        <v>187</v>
      </c>
      <c r="B128" s="4">
        <v>729104.8</v>
      </c>
      <c r="C128" s="4">
        <v>3588509.92</v>
      </c>
      <c r="D128" s="4">
        <v>6586407.6</v>
      </c>
      <c r="E128" s="4">
        <v>9224.6</v>
      </c>
      <c r="F128" s="4">
        <v>10913246.92</v>
      </c>
      <c r="G128" s="4">
        <v>9890414.64</v>
      </c>
      <c r="H128" s="4">
        <v>537436.86</v>
      </c>
      <c r="I128" s="4">
        <v>500678.61</v>
      </c>
      <c r="J128" s="4">
        <v>10928530.11</v>
      </c>
      <c r="K128" s="4">
        <v>-885791.03</v>
      </c>
      <c r="L128" s="4">
        <v>18500</v>
      </c>
      <c r="M128" s="4">
        <v>489765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-46459.47</v>
      </c>
      <c r="W128" s="4">
        <v>-46459.47</v>
      </c>
      <c r="X128" s="4">
        <v>0</v>
      </c>
      <c r="Y128" s="4">
        <v>-423985.5</v>
      </c>
      <c r="Z128" s="4">
        <v>-439268.69</v>
      </c>
      <c r="AA128" s="4">
        <v>0</v>
      </c>
      <c r="AB128" s="4">
        <v>-435896.31</v>
      </c>
      <c r="AC128" s="4">
        <v>0</v>
      </c>
      <c r="AD128" s="4">
        <v>-435896.31</v>
      </c>
      <c r="AE128" s="4">
        <v>-219956.91</v>
      </c>
      <c r="AF128" s="4">
        <v>836085.09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836085.09</v>
      </c>
      <c r="AM128" s="4">
        <v>0</v>
      </c>
      <c r="AN128" s="4">
        <v>27952.22</v>
      </c>
      <c r="AO128" s="4">
        <v>0</v>
      </c>
      <c r="AP128" s="4">
        <v>0</v>
      </c>
      <c r="AQ128" s="4">
        <v>27952.22</v>
      </c>
      <c r="AR128" s="4">
        <v>922062.15</v>
      </c>
      <c r="AS128" s="4">
        <v>4213220.75</v>
      </c>
      <c r="AT128" s="4">
        <v>8090591</v>
      </c>
      <c r="AU128" s="4">
        <v>87073.09</v>
      </c>
      <c r="AV128" s="4">
        <v>13312946.99</v>
      </c>
      <c r="AW128" s="4">
        <v>10946997.81</v>
      </c>
      <c r="AX128" s="4">
        <v>1170182.57</v>
      </c>
      <c r="AY128" s="4">
        <v>905989.7</v>
      </c>
      <c r="AZ128" s="4">
        <v>13023170.08</v>
      </c>
      <c r="BA128" s="4">
        <v>-2983333.26</v>
      </c>
      <c r="BB128" s="4">
        <v>1200</v>
      </c>
      <c r="BC128" s="4">
        <v>198000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-58832.07</v>
      </c>
      <c r="BM128" s="4">
        <v>-59298.1</v>
      </c>
      <c r="BN128" s="4">
        <v>0</v>
      </c>
      <c r="BO128" s="4">
        <v>-2842965.33</v>
      </c>
      <c r="BP128" s="4">
        <v>-2553188.42</v>
      </c>
      <c r="BQ128" s="4">
        <v>3000000</v>
      </c>
      <c r="BR128" s="4">
        <v>-236541.23</v>
      </c>
      <c r="BS128" s="4">
        <v>0</v>
      </c>
      <c r="BT128" s="4">
        <v>2763458.77</v>
      </c>
      <c r="BU128" s="4">
        <v>783099.87</v>
      </c>
      <c r="BV128" s="4">
        <v>3599543.89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3599543.89</v>
      </c>
      <c r="CC128" s="4">
        <v>0</v>
      </c>
      <c r="CD128" s="4">
        <v>811052.09</v>
      </c>
      <c r="CE128" s="4">
        <v>0</v>
      </c>
      <c r="CF128" s="4">
        <v>0</v>
      </c>
      <c r="CG128" s="4">
        <v>811052.09</v>
      </c>
      <c r="CH128" s="4">
        <v>826577.46</v>
      </c>
      <c r="CI128" s="4">
        <v>5820460.29</v>
      </c>
      <c r="CJ128" s="4">
        <v>7547837</v>
      </c>
      <c r="CK128" s="4">
        <v>105109.37</v>
      </c>
      <c r="CL128" s="4">
        <v>14299984.12</v>
      </c>
      <c r="CM128" s="4">
        <v>11369732.23</v>
      </c>
      <c r="CN128" s="4">
        <v>891786.42</v>
      </c>
      <c r="CO128" s="4">
        <v>903092.25</v>
      </c>
      <c r="CP128" s="4">
        <v>13164610.9</v>
      </c>
      <c r="CQ128" s="4">
        <v>-2245878.16</v>
      </c>
      <c r="CR128" s="4">
        <v>0</v>
      </c>
      <c r="CS128" s="4">
        <v>5083639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-138394.95</v>
      </c>
      <c r="DC128" s="4">
        <v>-140440.26</v>
      </c>
      <c r="DD128" s="4">
        <v>0</v>
      </c>
      <c r="DE128" s="4">
        <v>2699365.89</v>
      </c>
      <c r="DF128" s="4">
        <v>3834739.11</v>
      </c>
      <c r="DG128" s="4">
        <v>1399999.65</v>
      </c>
      <c r="DH128" s="4">
        <v>-3166071.35</v>
      </c>
      <c r="DI128" s="4">
        <v>0</v>
      </c>
      <c r="DJ128" s="4">
        <v>-1766071.7</v>
      </c>
      <c r="DK128" s="4">
        <v>-455520.9</v>
      </c>
      <c r="DL128" s="4">
        <v>1833472.19</v>
      </c>
      <c r="DM128" s="4">
        <v>0</v>
      </c>
      <c r="DN128" s="4">
        <v>0</v>
      </c>
      <c r="DO128" s="4">
        <v>0</v>
      </c>
      <c r="DP128" s="4">
        <v>0</v>
      </c>
      <c r="DQ128" s="4">
        <v>0</v>
      </c>
      <c r="DR128" s="4">
        <v>1833472.19</v>
      </c>
      <c r="DS128" s="4">
        <v>0</v>
      </c>
      <c r="DT128" s="4">
        <v>355531.19</v>
      </c>
      <c r="DU128" s="4">
        <v>0</v>
      </c>
      <c r="DV128" s="4">
        <v>0</v>
      </c>
      <c r="DW128" s="4">
        <v>355531.19</v>
      </c>
      <c r="DX128" s="4">
        <v>864349.37</v>
      </c>
      <c r="DY128" s="4">
        <v>6856133.73</v>
      </c>
      <c r="DZ128" s="4">
        <v>9236894</v>
      </c>
      <c r="EA128" s="4">
        <v>357564.27</v>
      </c>
      <c r="EB128" s="4">
        <v>17314941.37</v>
      </c>
      <c r="EC128" s="4">
        <v>13880597.18</v>
      </c>
      <c r="ED128" s="4">
        <v>983206.84</v>
      </c>
      <c r="EE128" s="4">
        <v>1386661.43</v>
      </c>
      <c r="EF128" s="4">
        <v>16250465.45</v>
      </c>
      <c r="EG128" s="4">
        <v>-4279048.23</v>
      </c>
      <c r="EH128" s="4">
        <v>138169.32</v>
      </c>
      <c r="EI128" s="4">
        <v>3827897</v>
      </c>
      <c r="EJ128" s="4">
        <v>-20000</v>
      </c>
      <c r="EK128" s="4">
        <v>0</v>
      </c>
      <c r="EL128" s="4">
        <v>-10000</v>
      </c>
      <c r="EM128" s="4">
        <v>0</v>
      </c>
      <c r="EN128" s="4">
        <v>0</v>
      </c>
      <c r="EO128" s="4">
        <v>0</v>
      </c>
      <c r="EP128" s="4">
        <v>0</v>
      </c>
      <c r="EQ128" s="4">
        <v>0</v>
      </c>
      <c r="ER128" s="4">
        <v>-126674.85</v>
      </c>
      <c r="ES128" s="4">
        <v>-127714.82</v>
      </c>
      <c r="ET128" s="4">
        <v>0</v>
      </c>
      <c r="EU128" s="4">
        <v>-469656.76</v>
      </c>
      <c r="EV128" s="4">
        <v>594819.16</v>
      </c>
      <c r="EW128" s="4">
        <v>272666.55</v>
      </c>
      <c r="EX128" s="4">
        <v>-468564.82</v>
      </c>
      <c r="EY128" s="4">
        <v>0</v>
      </c>
      <c r="EZ128" s="4">
        <v>-195898.27</v>
      </c>
      <c r="FA128" s="4">
        <v>748548.84</v>
      </c>
      <c r="FB128" s="4">
        <v>1637573.92</v>
      </c>
      <c r="FC128" s="4">
        <v>0</v>
      </c>
      <c r="FD128" s="4">
        <v>0</v>
      </c>
      <c r="FE128" s="4">
        <v>0</v>
      </c>
      <c r="FF128" s="4">
        <v>0</v>
      </c>
      <c r="FG128" s="4">
        <v>0</v>
      </c>
      <c r="FH128" s="4">
        <v>1637573.92</v>
      </c>
      <c r="FI128" s="4">
        <v>0</v>
      </c>
      <c r="FJ128" s="4">
        <v>1104080.03</v>
      </c>
      <c r="FK128" s="4">
        <v>0</v>
      </c>
      <c r="FL128" s="4">
        <v>0</v>
      </c>
      <c r="FM128" s="4">
        <v>1104080.03</v>
      </c>
      <c r="FN128" s="11">
        <f t="shared" si="2"/>
        <v>0.08299774912838762</v>
      </c>
      <c r="FO128" s="11">
        <f t="shared" si="3"/>
        <v>0.03081118662777198</v>
      </c>
    </row>
    <row r="129" spans="1:171" ht="12.75">
      <c r="A129" s="3" t="s">
        <v>188</v>
      </c>
      <c r="B129" s="4">
        <v>1972136.6</v>
      </c>
      <c r="C129" s="4">
        <v>8102219.86</v>
      </c>
      <c r="D129" s="4">
        <v>10796445.05</v>
      </c>
      <c r="E129" s="4">
        <v>94664.78</v>
      </c>
      <c r="F129" s="4">
        <v>20965466.29</v>
      </c>
      <c r="G129" s="4">
        <v>16954770.45</v>
      </c>
      <c r="H129" s="4">
        <v>1354206.01</v>
      </c>
      <c r="I129" s="4">
        <v>1882424.47</v>
      </c>
      <c r="J129" s="4">
        <v>20191400.93</v>
      </c>
      <c r="K129" s="4">
        <v>-6646060.9</v>
      </c>
      <c r="L129" s="4">
        <v>281162.74</v>
      </c>
      <c r="M129" s="4">
        <v>2329928</v>
      </c>
      <c r="N129" s="4">
        <v>0</v>
      </c>
      <c r="O129" s="4">
        <v>0</v>
      </c>
      <c r="P129" s="4">
        <v>0</v>
      </c>
      <c r="Q129" s="4">
        <v>0</v>
      </c>
      <c r="R129" s="4">
        <v>-7500</v>
      </c>
      <c r="S129" s="4">
        <v>0</v>
      </c>
      <c r="T129" s="4">
        <v>0</v>
      </c>
      <c r="U129" s="4">
        <v>0</v>
      </c>
      <c r="V129" s="4">
        <v>-194151.08</v>
      </c>
      <c r="W129" s="4">
        <v>-150628.73</v>
      </c>
      <c r="X129" s="4">
        <v>0</v>
      </c>
      <c r="Y129" s="4">
        <v>-4236621.24</v>
      </c>
      <c r="Z129" s="4">
        <v>-3462555.88</v>
      </c>
      <c r="AA129" s="4">
        <v>5700000</v>
      </c>
      <c r="AB129" s="4">
        <v>-1016934.76</v>
      </c>
      <c r="AC129" s="4">
        <v>-951.6</v>
      </c>
      <c r="AD129" s="4">
        <v>4682113.64</v>
      </c>
      <c r="AE129" s="4">
        <v>558096.47</v>
      </c>
      <c r="AF129" s="4">
        <v>6920871.37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6920871.37</v>
      </c>
      <c r="AM129" s="4">
        <v>0</v>
      </c>
      <c r="AN129" s="4">
        <v>2178476</v>
      </c>
      <c r="AO129" s="4">
        <v>0</v>
      </c>
      <c r="AP129" s="4">
        <v>0</v>
      </c>
      <c r="AQ129" s="4">
        <v>2178476</v>
      </c>
      <c r="AR129" s="4">
        <v>2085606.16</v>
      </c>
      <c r="AS129" s="4">
        <v>9744121.12</v>
      </c>
      <c r="AT129" s="4">
        <v>12293220.84</v>
      </c>
      <c r="AU129" s="4">
        <v>74324.9</v>
      </c>
      <c r="AV129" s="4">
        <v>24197273.02</v>
      </c>
      <c r="AW129" s="4">
        <v>18578581.83</v>
      </c>
      <c r="AX129" s="4">
        <v>2158684.52</v>
      </c>
      <c r="AY129" s="4">
        <v>1282030.36</v>
      </c>
      <c r="AZ129" s="4">
        <v>22019296.71</v>
      </c>
      <c r="BA129" s="4">
        <v>-2890403.87</v>
      </c>
      <c r="BB129" s="4">
        <v>138100</v>
      </c>
      <c r="BC129" s="4">
        <v>443000</v>
      </c>
      <c r="BD129" s="4">
        <v>0</v>
      </c>
      <c r="BE129" s="4">
        <v>0</v>
      </c>
      <c r="BF129" s="4">
        <v>0</v>
      </c>
      <c r="BG129" s="4">
        <v>0</v>
      </c>
      <c r="BH129" s="4">
        <v>-216000</v>
      </c>
      <c r="BI129" s="4">
        <v>0</v>
      </c>
      <c r="BJ129" s="4">
        <v>0</v>
      </c>
      <c r="BK129" s="4">
        <v>0</v>
      </c>
      <c r="BL129" s="4">
        <v>-235852.55</v>
      </c>
      <c r="BM129" s="4">
        <v>-203552.97</v>
      </c>
      <c r="BN129" s="4">
        <v>0</v>
      </c>
      <c r="BO129" s="4">
        <v>-2761156.42</v>
      </c>
      <c r="BP129" s="4">
        <v>-583180.11</v>
      </c>
      <c r="BQ129" s="4">
        <v>900000</v>
      </c>
      <c r="BR129" s="4">
        <v>-676408.61</v>
      </c>
      <c r="BS129" s="4">
        <v>2536.53</v>
      </c>
      <c r="BT129" s="4">
        <v>226127.92</v>
      </c>
      <c r="BU129" s="4">
        <v>-469797.53</v>
      </c>
      <c r="BV129" s="4">
        <v>7146999.29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7146999.29</v>
      </c>
      <c r="CC129" s="4">
        <v>0</v>
      </c>
      <c r="CD129" s="4">
        <v>1708678.47</v>
      </c>
      <c r="CE129" s="4">
        <v>0</v>
      </c>
      <c r="CF129" s="4">
        <v>0</v>
      </c>
      <c r="CG129" s="4">
        <v>1708678.47</v>
      </c>
      <c r="CH129" s="4">
        <v>2432511.02</v>
      </c>
      <c r="CI129" s="4">
        <v>11914114.59</v>
      </c>
      <c r="CJ129" s="4">
        <v>12572552.51</v>
      </c>
      <c r="CK129" s="4">
        <v>98551.84</v>
      </c>
      <c r="CL129" s="4">
        <v>27017729.96</v>
      </c>
      <c r="CM129" s="4">
        <v>20191452.58</v>
      </c>
      <c r="CN129" s="4">
        <v>2587481.31</v>
      </c>
      <c r="CO129" s="4">
        <v>1804683.43</v>
      </c>
      <c r="CP129" s="4">
        <v>24583617.32</v>
      </c>
      <c r="CQ129" s="4">
        <v>-5586594.86</v>
      </c>
      <c r="CR129" s="4">
        <v>39000</v>
      </c>
      <c r="CS129" s="4">
        <v>5025398</v>
      </c>
      <c r="CT129" s="4">
        <v>0</v>
      </c>
      <c r="CU129" s="4">
        <v>0</v>
      </c>
      <c r="CV129" s="4">
        <v>0</v>
      </c>
      <c r="CW129" s="4">
        <v>0</v>
      </c>
      <c r="CX129" s="4">
        <v>-447000</v>
      </c>
      <c r="CY129" s="4">
        <v>0</v>
      </c>
      <c r="CZ129" s="4">
        <v>0</v>
      </c>
      <c r="DA129" s="4">
        <v>0</v>
      </c>
      <c r="DB129" s="4">
        <v>-152799.57</v>
      </c>
      <c r="DC129" s="4">
        <v>-222339.79</v>
      </c>
      <c r="DD129" s="4">
        <v>0</v>
      </c>
      <c r="DE129" s="4">
        <v>-1121996.43</v>
      </c>
      <c r="DF129" s="4">
        <v>1312116.21</v>
      </c>
      <c r="DG129" s="4">
        <v>3102948.09</v>
      </c>
      <c r="DH129" s="4">
        <v>-731588.16</v>
      </c>
      <c r="DI129" s="4">
        <v>2719.27</v>
      </c>
      <c r="DJ129" s="4">
        <v>2374079.2</v>
      </c>
      <c r="DK129" s="4">
        <v>454196.52</v>
      </c>
      <c r="DL129" s="4">
        <v>9521078.5</v>
      </c>
      <c r="DM129" s="4">
        <v>0</v>
      </c>
      <c r="DN129" s="4">
        <v>0</v>
      </c>
      <c r="DO129" s="4">
        <v>0</v>
      </c>
      <c r="DP129" s="4">
        <v>0</v>
      </c>
      <c r="DQ129" s="4">
        <v>0</v>
      </c>
      <c r="DR129" s="4">
        <v>9521078.5</v>
      </c>
      <c r="DS129" s="4">
        <v>0</v>
      </c>
      <c r="DT129" s="4">
        <v>2162874.99</v>
      </c>
      <c r="DU129" s="4">
        <v>0</v>
      </c>
      <c r="DV129" s="4">
        <v>0</v>
      </c>
      <c r="DW129" s="4">
        <v>2162874.99</v>
      </c>
      <c r="DX129" s="4">
        <v>2624910.08</v>
      </c>
      <c r="DY129" s="4">
        <v>15153859.53</v>
      </c>
      <c r="DZ129" s="4">
        <v>14724151.6</v>
      </c>
      <c r="EA129" s="4">
        <v>141760.19</v>
      </c>
      <c r="EB129" s="4">
        <v>32644681.4</v>
      </c>
      <c r="EC129" s="4">
        <v>23623438.84</v>
      </c>
      <c r="ED129" s="4">
        <v>2474481</v>
      </c>
      <c r="EE129" s="4">
        <v>1773858.74</v>
      </c>
      <c r="EF129" s="4">
        <v>27871778.58</v>
      </c>
      <c r="EG129" s="4">
        <v>-5005371.95</v>
      </c>
      <c r="EH129" s="4">
        <v>180615</v>
      </c>
      <c r="EI129" s="4">
        <v>2241000</v>
      </c>
      <c r="EJ129" s="4">
        <v>0</v>
      </c>
      <c r="EK129" s="4">
        <v>0</v>
      </c>
      <c r="EL129" s="4">
        <v>0</v>
      </c>
      <c r="EM129" s="4">
        <v>0</v>
      </c>
      <c r="EN129" s="4">
        <v>0</v>
      </c>
      <c r="EO129" s="4">
        <v>0</v>
      </c>
      <c r="EP129" s="4">
        <v>0</v>
      </c>
      <c r="EQ129" s="4">
        <v>0</v>
      </c>
      <c r="ER129" s="4">
        <v>-158267.25</v>
      </c>
      <c r="ES129" s="4">
        <v>-347303.29</v>
      </c>
      <c r="ET129" s="4">
        <v>0</v>
      </c>
      <c r="EU129" s="4">
        <v>-2742024.2</v>
      </c>
      <c r="EV129" s="4">
        <v>2030878.62</v>
      </c>
      <c r="EW129" s="4">
        <v>666353.73</v>
      </c>
      <c r="EX129" s="4">
        <v>-1165346</v>
      </c>
      <c r="EY129" s="4">
        <v>226.24</v>
      </c>
      <c r="EZ129" s="4">
        <v>-498766.03</v>
      </c>
      <c r="FA129" s="4">
        <v>2095596.03</v>
      </c>
      <c r="FB129" s="4">
        <v>9022312.47</v>
      </c>
      <c r="FC129" s="4">
        <v>0</v>
      </c>
      <c r="FD129" s="4">
        <v>0</v>
      </c>
      <c r="FE129" s="4">
        <v>0</v>
      </c>
      <c r="FF129" s="4">
        <v>0</v>
      </c>
      <c r="FG129" s="4">
        <v>0</v>
      </c>
      <c r="FH129" s="4">
        <v>9022312.47</v>
      </c>
      <c r="FI129" s="4">
        <v>0</v>
      </c>
      <c r="FJ129" s="4">
        <v>4258471.02</v>
      </c>
      <c r="FK129" s="4">
        <v>0</v>
      </c>
      <c r="FL129" s="4">
        <v>0</v>
      </c>
      <c r="FM129" s="4">
        <v>4258471.02</v>
      </c>
      <c r="FN129" s="11">
        <f t="shared" si="2"/>
        <v>-0.02152697253770716</v>
      </c>
      <c r="FO129" s="11">
        <f t="shared" si="3"/>
        <v>0.14593009475656887</v>
      </c>
    </row>
    <row r="130" spans="1:171" ht="12.75">
      <c r="A130" s="3" t="s">
        <v>189</v>
      </c>
      <c r="B130" s="4">
        <v>2264043.34</v>
      </c>
      <c r="C130" s="4">
        <v>18728293.36</v>
      </c>
      <c r="D130" s="4">
        <v>15054168.75</v>
      </c>
      <c r="E130" s="4">
        <v>171453.69</v>
      </c>
      <c r="F130" s="4">
        <v>36217959.14</v>
      </c>
      <c r="G130" s="4">
        <v>30935375.53</v>
      </c>
      <c r="H130" s="4">
        <v>4567917.21</v>
      </c>
      <c r="I130" s="4">
        <v>2006436.86</v>
      </c>
      <c r="J130" s="4">
        <v>37509729.6</v>
      </c>
      <c r="K130" s="4">
        <v>-3835431.09</v>
      </c>
      <c r="L130" s="4">
        <v>1399703</v>
      </c>
      <c r="M130" s="4">
        <v>8361977.45</v>
      </c>
      <c r="N130" s="4">
        <v>0</v>
      </c>
      <c r="O130" s="4">
        <v>0</v>
      </c>
      <c r="P130" s="4">
        <v>0</v>
      </c>
      <c r="Q130" s="4">
        <v>0</v>
      </c>
      <c r="R130" s="4">
        <v>-15300</v>
      </c>
      <c r="S130" s="4">
        <v>0</v>
      </c>
      <c r="T130" s="4">
        <v>0</v>
      </c>
      <c r="U130" s="4">
        <v>1200000</v>
      </c>
      <c r="V130" s="4">
        <v>-599438.46</v>
      </c>
      <c r="W130" s="4">
        <v>-597324.86</v>
      </c>
      <c r="X130" s="4">
        <v>0</v>
      </c>
      <c r="Y130" s="4">
        <v>6511510.9</v>
      </c>
      <c r="Z130" s="4">
        <v>5219740.44</v>
      </c>
      <c r="AA130" s="4">
        <v>0</v>
      </c>
      <c r="AB130" s="4">
        <v>-892672.9</v>
      </c>
      <c r="AC130" s="4">
        <v>0</v>
      </c>
      <c r="AD130" s="4">
        <v>-892672.9</v>
      </c>
      <c r="AE130" s="4">
        <v>294356.16</v>
      </c>
      <c r="AF130" s="4">
        <v>9543150.44</v>
      </c>
      <c r="AG130" s="4">
        <v>0</v>
      </c>
      <c r="AH130" s="4">
        <v>0</v>
      </c>
      <c r="AI130" s="4">
        <v>0</v>
      </c>
      <c r="AJ130" s="4">
        <v>0</v>
      </c>
      <c r="AK130" s="4">
        <v>169500</v>
      </c>
      <c r="AL130" s="4">
        <v>9712650.44</v>
      </c>
      <c r="AM130" s="4">
        <v>0</v>
      </c>
      <c r="AN130" s="4">
        <v>1669374.59</v>
      </c>
      <c r="AO130" s="4">
        <v>0</v>
      </c>
      <c r="AP130" s="4">
        <v>0</v>
      </c>
      <c r="AQ130" s="4">
        <v>1669374.59</v>
      </c>
      <c r="AR130" s="4">
        <v>2819124.62</v>
      </c>
      <c r="AS130" s="4">
        <v>21516930.65</v>
      </c>
      <c r="AT130" s="4">
        <v>15507440.44</v>
      </c>
      <c r="AU130" s="4">
        <v>159909.3</v>
      </c>
      <c r="AV130" s="4">
        <v>40003405.01</v>
      </c>
      <c r="AW130" s="4">
        <v>34497472.54</v>
      </c>
      <c r="AX130" s="4">
        <v>8947481.09</v>
      </c>
      <c r="AY130" s="4">
        <v>2608284.22</v>
      </c>
      <c r="AZ130" s="4">
        <v>46053237.85</v>
      </c>
      <c r="BA130" s="4">
        <v>-4965094.52</v>
      </c>
      <c r="BB130" s="4">
        <v>3241571</v>
      </c>
      <c r="BC130" s="4">
        <v>933466</v>
      </c>
      <c r="BD130" s="4">
        <v>3525526</v>
      </c>
      <c r="BE130" s="4">
        <v>0</v>
      </c>
      <c r="BF130" s="4">
        <v>0</v>
      </c>
      <c r="BG130" s="4">
        <v>0</v>
      </c>
      <c r="BH130" s="4">
        <v>-10000</v>
      </c>
      <c r="BI130" s="4">
        <v>0</v>
      </c>
      <c r="BJ130" s="4">
        <v>0</v>
      </c>
      <c r="BK130" s="4">
        <v>400000</v>
      </c>
      <c r="BL130" s="4">
        <v>-453335.62</v>
      </c>
      <c r="BM130" s="4">
        <v>-465755.17</v>
      </c>
      <c r="BN130" s="4">
        <v>0</v>
      </c>
      <c r="BO130" s="4">
        <v>2672132.86</v>
      </c>
      <c r="BP130" s="4">
        <v>-3377699.98</v>
      </c>
      <c r="BQ130" s="4">
        <v>5501243.67</v>
      </c>
      <c r="BR130" s="4">
        <v>-2264370.99</v>
      </c>
      <c r="BS130" s="4">
        <v>0</v>
      </c>
      <c r="BT130" s="4">
        <v>3236872.68</v>
      </c>
      <c r="BU130" s="4">
        <v>260650.05</v>
      </c>
      <c r="BV130" s="4">
        <v>12688243.59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12688243.59</v>
      </c>
      <c r="CC130" s="4">
        <v>0</v>
      </c>
      <c r="CD130" s="4">
        <v>1930024.64</v>
      </c>
      <c r="CE130" s="4">
        <v>0</v>
      </c>
      <c r="CF130" s="4">
        <v>0</v>
      </c>
      <c r="CG130" s="4">
        <v>1930024.64</v>
      </c>
      <c r="CH130" s="4">
        <v>3409129.41</v>
      </c>
      <c r="CI130" s="4">
        <v>27367696.94</v>
      </c>
      <c r="CJ130" s="4">
        <v>17961540.9</v>
      </c>
      <c r="CK130" s="4">
        <v>340624.06</v>
      </c>
      <c r="CL130" s="4">
        <v>49078991.31</v>
      </c>
      <c r="CM130" s="4">
        <v>36292495.68</v>
      </c>
      <c r="CN130" s="4">
        <v>6986688.45</v>
      </c>
      <c r="CO130" s="4">
        <v>2576624.35</v>
      </c>
      <c r="CP130" s="4">
        <v>45855808.48</v>
      </c>
      <c r="CQ130" s="4">
        <v>-3603794.95</v>
      </c>
      <c r="CR130" s="4">
        <v>5963590</v>
      </c>
      <c r="CS130" s="4">
        <v>1546436</v>
      </c>
      <c r="CT130" s="4">
        <v>-500000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-485992.77</v>
      </c>
      <c r="DC130" s="4">
        <v>-486798.56</v>
      </c>
      <c r="DD130" s="4">
        <v>0</v>
      </c>
      <c r="DE130" s="4">
        <v>2920238.28</v>
      </c>
      <c r="DF130" s="4">
        <v>6143421.11</v>
      </c>
      <c r="DG130" s="4">
        <v>0</v>
      </c>
      <c r="DH130" s="4">
        <v>-2132153.05</v>
      </c>
      <c r="DI130" s="4">
        <v>0</v>
      </c>
      <c r="DJ130" s="4">
        <v>-2132153.05</v>
      </c>
      <c r="DK130" s="4">
        <v>1122386.09</v>
      </c>
      <c r="DL130" s="4">
        <v>10560473.4</v>
      </c>
      <c r="DM130" s="4">
        <v>0</v>
      </c>
      <c r="DN130" s="4">
        <v>0</v>
      </c>
      <c r="DO130" s="4">
        <v>0</v>
      </c>
      <c r="DP130" s="4">
        <v>0</v>
      </c>
      <c r="DQ130" s="4">
        <v>0</v>
      </c>
      <c r="DR130" s="4">
        <v>10560473.4</v>
      </c>
      <c r="DS130" s="4">
        <v>0</v>
      </c>
      <c r="DT130" s="4">
        <v>3052410.73</v>
      </c>
      <c r="DU130" s="4">
        <v>0</v>
      </c>
      <c r="DV130" s="4">
        <v>0</v>
      </c>
      <c r="DW130" s="4">
        <v>3052410.73</v>
      </c>
      <c r="DX130" s="4">
        <v>3711511.87</v>
      </c>
      <c r="DY130" s="4">
        <v>33256838.56</v>
      </c>
      <c r="DZ130" s="4">
        <v>22502617.04</v>
      </c>
      <c r="EA130" s="4">
        <v>3421365.12</v>
      </c>
      <c r="EB130" s="4">
        <v>62892332.59</v>
      </c>
      <c r="EC130" s="4">
        <v>47508621.15</v>
      </c>
      <c r="ED130" s="4">
        <v>6055950.76</v>
      </c>
      <c r="EE130" s="4">
        <v>3773037.91</v>
      </c>
      <c r="EF130" s="4">
        <v>57337609.82</v>
      </c>
      <c r="EG130" s="4">
        <v>-5744830.52</v>
      </c>
      <c r="EH130" s="4">
        <v>164700</v>
      </c>
      <c r="EI130" s="4">
        <v>2677000</v>
      </c>
      <c r="EJ130" s="4">
        <v>0</v>
      </c>
      <c r="EK130" s="4">
        <v>0</v>
      </c>
      <c r="EL130" s="4">
        <v>0</v>
      </c>
      <c r="EM130" s="4">
        <v>0</v>
      </c>
      <c r="EN130" s="4">
        <v>0</v>
      </c>
      <c r="EO130" s="4">
        <v>0</v>
      </c>
      <c r="EP130" s="4">
        <v>0</v>
      </c>
      <c r="EQ130" s="4">
        <v>0</v>
      </c>
      <c r="ER130" s="4">
        <v>-557017.89</v>
      </c>
      <c r="ES130" s="4">
        <v>-565296.08</v>
      </c>
      <c r="ET130" s="4">
        <v>0</v>
      </c>
      <c r="EU130" s="4">
        <v>-3460148.41</v>
      </c>
      <c r="EV130" s="4">
        <v>2094574.36</v>
      </c>
      <c r="EW130" s="4">
        <v>996775.26</v>
      </c>
      <c r="EX130" s="4">
        <v>-1175762.9</v>
      </c>
      <c r="EY130" s="4">
        <v>0</v>
      </c>
      <c r="EZ130" s="4">
        <v>-178987.64</v>
      </c>
      <c r="FA130" s="4">
        <v>-1354786.16</v>
      </c>
      <c r="FB130" s="4">
        <v>10383314.71</v>
      </c>
      <c r="FC130" s="4">
        <v>0</v>
      </c>
      <c r="FD130" s="4">
        <v>0</v>
      </c>
      <c r="FE130" s="4">
        <v>0</v>
      </c>
      <c r="FF130" s="4">
        <v>0</v>
      </c>
      <c r="FG130" s="4">
        <v>0</v>
      </c>
      <c r="FH130" s="4">
        <v>10383314.71</v>
      </c>
      <c r="FI130" s="4">
        <v>0</v>
      </c>
      <c r="FJ130" s="4">
        <v>1697624.57</v>
      </c>
      <c r="FK130" s="4">
        <v>0</v>
      </c>
      <c r="FL130" s="4">
        <v>0</v>
      </c>
      <c r="FM130" s="4">
        <v>1697624.57</v>
      </c>
      <c r="FN130" s="11">
        <f t="shared" si="2"/>
        <v>0.1602744804476014</v>
      </c>
      <c r="FO130" s="11">
        <f t="shared" si="3"/>
        <v>0.13810411829726033</v>
      </c>
    </row>
    <row r="131" spans="1:171" ht="12.75">
      <c r="A131" s="3" t="s">
        <v>190</v>
      </c>
      <c r="B131" s="4">
        <v>161282.06</v>
      </c>
      <c r="C131" s="4">
        <v>2902102.46</v>
      </c>
      <c r="D131" s="4">
        <v>4530786.24</v>
      </c>
      <c r="E131" s="4">
        <v>737963.72</v>
      </c>
      <c r="F131" s="4">
        <v>8332134.48</v>
      </c>
      <c r="G131" s="4">
        <v>9518733.69</v>
      </c>
      <c r="H131" s="4">
        <v>570480.84</v>
      </c>
      <c r="I131" s="4">
        <v>369623.98</v>
      </c>
      <c r="J131" s="4">
        <v>10458838.51</v>
      </c>
      <c r="K131" s="4">
        <v>-107432.7</v>
      </c>
      <c r="L131" s="4">
        <v>3000</v>
      </c>
      <c r="M131" s="4">
        <v>971513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-99088.3</v>
      </c>
      <c r="W131" s="4">
        <v>-26351.12</v>
      </c>
      <c r="X131" s="4">
        <v>0</v>
      </c>
      <c r="Y131" s="4">
        <v>767992</v>
      </c>
      <c r="Z131" s="4">
        <v>-1358712.03</v>
      </c>
      <c r="AA131" s="4">
        <v>0</v>
      </c>
      <c r="AB131" s="4">
        <v>0</v>
      </c>
      <c r="AC131" s="4">
        <v>999999.21</v>
      </c>
      <c r="AD131" s="4">
        <v>999999.21</v>
      </c>
      <c r="AE131" s="4">
        <v>-67494.38</v>
      </c>
      <c r="AF131" s="4">
        <v>999999.21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999999.21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220301.41</v>
      </c>
      <c r="AS131" s="4">
        <v>3872806.58</v>
      </c>
      <c r="AT131" s="4">
        <v>6413015.45</v>
      </c>
      <c r="AU131" s="4">
        <v>309143.62</v>
      </c>
      <c r="AV131" s="4">
        <v>10815267.06</v>
      </c>
      <c r="AW131" s="4">
        <v>5632328.0600000005</v>
      </c>
      <c r="AX131" s="4">
        <v>1378497.94</v>
      </c>
      <c r="AY131" s="4">
        <v>468648.1</v>
      </c>
      <c r="AZ131" s="4">
        <v>7479474.1</v>
      </c>
      <c r="BA131" s="4">
        <v>-3480725.56</v>
      </c>
      <c r="BB131" s="4">
        <v>315000</v>
      </c>
      <c r="BC131" s="4">
        <v>1646968.36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28451.24</v>
      </c>
      <c r="BM131" s="4">
        <v>-25076.62</v>
      </c>
      <c r="BN131" s="4">
        <v>0</v>
      </c>
      <c r="BO131" s="4">
        <v>-1490305.96</v>
      </c>
      <c r="BP131" s="4">
        <v>1845487</v>
      </c>
      <c r="BQ131" s="4">
        <v>0</v>
      </c>
      <c r="BR131" s="4">
        <v>0</v>
      </c>
      <c r="BS131" s="4">
        <v>-999999.21</v>
      </c>
      <c r="BT131" s="4">
        <v>-999999.21</v>
      </c>
      <c r="BU131" s="4">
        <v>427816.82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427816.82</v>
      </c>
      <c r="CE131" s="4">
        <v>0</v>
      </c>
      <c r="CF131" s="4">
        <v>0</v>
      </c>
      <c r="CG131" s="4">
        <v>427816.82</v>
      </c>
      <c r="CH131" s="4">
        <v>247172.85</v>
      </c>
      <c r="CI131" s="4">
        <v>4726915.99</v>
      </c>
      <c r="CJ131" s="4">
        <v>5560958.41</v>
      </c>
      <c r="CK131" s="4">
        <v>525769.88</v>
      </c>
      <c r="CL131" s="4">
        <v>11060817.13</v>
      </c>
      <c r="CM131" s="4">
        <v>8274011.93</v>
      </c>
      <c r="CN131" s="4">
        <v>1594663.95</v>
      </c>
      <c r="CO131" s="4">
        <v>344904.22</v>
      </c>
      <c r="CP131" s="4">
        <v>10213580.1</v>
      </c>
      <c r="CQ131" s="4">
        <v>-2564774.4</v>
      </c>
      <c r="CR131" s="4">
        <v>0</v>
      </c>
      <c r="CS131" s="4">
        <v>1463154.31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655.4</v>
      </c>
      <c r="DC131" s="4">
        <v>-19953.3</v>
      </c>
      <c r="DD131" s="4">
        <v>0</v>
      </c>
      <c r="DE131" s="4">
        <v>-1100964.69</v>
      </c>
      <c r="DF131" s="4">
        <v>-253727.66</v>
      </c>
      <c r="DG131" s="4">
        <v>0</v>
      </c>
      <c r="DH131" s="4">
        <v>0</v>
      </c>
      <c r="DI131" s="4">
        <v>0</v>
      </c>
      <c r="DJ131" s="4">
        <v>0</v>
      </c>
      <c r="DK131" s="4">
        <v>-388378.71</v>
      </c>
      <c r="DL131" s="4">
        <v>0</v>
      </c>
      <c r="DM131" s="4">
        <v>0</v>
      </c>
      <c r="DN131" s="4">
        <v>0</v>
      </c>
      <c r="DO131" s="4">
        <v>0</v>
      </c>
      <c r="DP131" s="4">
        <v>0</v>
      </c>
      <c r="DQ131" s="4">
        <v>0</v>
      </c>
      <c r="DR131" s="4">
        <v>0</v>
      </c>
      <c r="DS131" s="4">
        <v>0</v>
      </c>
      <c r="DT131" s="4">
        <v>39438.11</v>
      </c>
      <c r="DU131" s="4">
        <v>0</v>
      </c>
      <c r="DV131" s="4">
        <v>0</v>
      </c>
      <c r="DW131" s="4">
        <v>39438.11</v>
      </c>
      <c r="DX131" s="4">
        <v>220273.38</v>
      </c>
      <c r="DY131" s="4">
        <v>6653618.26</v>
      </c>
      <c r="DZ131" s="4">
        <v>7152487.78</v>
      </c>
      <c r="EA131" s="4">
        <v>751577.14</v>
      </c>
      <c r="EB131" s="4">
        <v>14777956.56</v>
      </c>
      <c r="EC131" s="4">
        <v>9408935.29</v>
      </c>
      <c r="ED131" s="4">
        <v>1333134.52</v>
      </c>
      <c r="EE131" s="4">
        <v>1078725.19</v>
      </c>
      <c r="EF131" s="4">
        <v>11820795</v>
      </c>
      <c r="EG131" s="4">
        <v>-4943132.35</v>
      </c>
      <c r="EH131" s="4">
        <v>501222</v>
      </c>
      <c r="EI131" s="4">
        <v>2090555.43</v>
      </c>
      <c r="EJ131" s="4">
        <v>0</v>
      </c>
      <c r="EK131" s="4">
        <v>0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1593</v>
      </c>
      <c r="ES131" s="4">
        <v>0</v>
      </c>
      <c r="ET131" s="4">
        <v>0</v>
      </c>
      <c r="EU131" s="4">
        <v>-2349761.92</v>
      </c>
      <c r="EV131" s="4">
        <v>607399.64</v>
      </c>
      <c r="EW131" s="4">
        <v>0</v>
      </c>
      <c r="EX131" s="4">
        <v>0</v>
      </c>
      <c r="EY131" s="4">
        <v>0</v>
      </c>
      <c r="EZ131" s="4">
        <v>0</v>
      </c>
      <c r="FA131" s="4">
        <v>398452.81</v>
      </c>
      <c r="FB131" s="4">
        <v>0</v>
      </c>
      <c r="FC131" s="4">
        <v>0</v>
      </c>
      <c r="FD131" s="4">
        <v>0</v>
      </c>
      <c r="FE131" s="4">
        <v>0</v>
      </c>
      <c r="FF131" s="4">
        <v>0</v>
      </c>
      <c r="FG131" s="4">
        <v>0</v>
      </c>
      <c r="FH131" s="4">
        <v>0</v>
      </c>
      <c r="FI131" s="4">
        <v>0</v>
      </c>
      <c r="FJ131" s="4">
        <v>437890.92</v>
      </c>
      <c r="FK131" s="4">
        <v>0</v>
      </c>
      <c r="FL131" s="4">
        <v>0</v>
      </c>
      <c r="FM131" s="4">
        <v>437890.92</v>
      </c>
      <c r="FN131" s="11">
        <f t="shared" si="2"/>
        <v>0.05687166196406791</v>
      </c>
      <c r="FO131" s="11">
        <f t="shared" si="3"/>
        <v>0</v>
      </c>
    </row>
    <row r="132" spans="1:171" ht="12.75">
      <c r="A132" s="3" t="s">
        <v>191</v>
      </c>
      <c r="B132" s="4">
        <v>361782</v>
      </c>
      <c r="C132" s="4">
        <v>1320603.74</v>
      </c>
      <c r="D132" s="4">
        <v>4366353.39</v>
      </c>
      <c r="E132" s="4">
        <v>12113.98</v>
      </c>
      <c r="F132" s="4">
        <v>6060853.11</v>
      </c>
      <c r="G132" s="4">
        <v>5699728.89</v>
      </c>
      <c r="H132" s="4">
        <v>235214.67</v>
      </c>
      <c r="I132" s="4">
        <v>13006.9</v>
      </c>
      <c r="J132" s="4">
        <v>5947950.46</v>
      </c>
      <c r="K132" s="4">
        <v>-168550.4</v>
      </c>
      <c r="L132" s="4">
        <v>117018.54</v>
      </c>
      <c r="M132" s="4">
        <v>115984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-18062.71</v>
      </c>
      <c r="W132" s="4">
        <v>-18495.98</v>
      </c>
      <c r="X132" s="4">
        <v>0</v>
      </c>
      <c r="Y132" s="4">
        <v>46389.43</v>
      </c>
      <c r="Z132" s="4">
        <v>159292.08</v>
      </c>
      <c r="AA132" s="4">
        <v>0</v>
      </c>
      <c r="AB132" s="4">
        <v>-149350.02</v>
      </c>
      <c r="AC132" s="4">
        <v>0</v>
      </c>
      <c r="AD132" s="4">
        <v>-149350.02</v>
      </c>
      <c r="AE132" s="4">
        <v>19667.05</v>
      </c>
      <c r="AF132" s="4">
        <v>271183.8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271183.8</v>
      </c>
      <c r="AM132" s="4">
        <v>0</v>
      </c>
      <c r="AN132" s="4">
        <v>26384.28</v>
      </c>
      <c r="AO132" s="4">
        <v>0</v>
      </c>
      <c r="AP132" s="4">
        <v>0</v>
      </c>
      <c r="AQ132" s="4">
        <v>26384.28</v>
      </c>
      <c r="AR132" s="4">
        <v>368053.18</v>
      </c>
      <c r="AS132" s="4">
        <v>1462568.86</v>
      </c>
      <c r="AT132" s="4">
        <v>5523039.85</v>
      </c>
      <c r="AU132" s="4">
        <v>17804.86</v>
      </c>
      <c r="AV132" s="4">
        <v>7371466.75</v>
      </c>
      <c r="AW132" s="4">
        <v>6066004.29</v>
      </c>
      <c r="AX132" s="4">
        <v>691706.62</v>
      </c>
      <c r="AY132" s="4">
        <v>657345.06</v>
      </c>
      <c r="AZ132" s="4">
        <v>7415055.97</v>
      </c>
      <c r="BA132" s="4">
        <v>-3045008.02</v>
      </c>
      <c r="BB132" s="4">
        <v>97000</v>
      </c>
      <c r="BC132" s="4">
        <v>2058721.47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-22755.25</v>
      </c>
      <c r="BM132" s="4">
        <v>-23343.78</v>
      </c>
      <c r="BN132" s="4">
        <v>0</v>
      </c>
      <c r="BO132" s="4">
        <v>-912041.8</v>
      </c>
      <c r="BP132" s="4">
        <v>-955631.02</v>
      </c>
      <c r="BQ132" s="4">
        <v>1229500</v>
      </c>
      <c r="BR132" s="4">
        <v>-153366.84</v>
      </c>
      <c r="BS132" s="4">
        <v>0</v>
      </c>
      <c r="BT132" s="4">
        <v>1076133.16</v>
      </c>
      <c r="BU132" s="4">
        <v>2591.13</v>
      </c>
      <c r="BV132" s="4">
        <v>1347316.96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1347316.96</v>
      </c>
      <c r="CC132" s="4">
        <v>0</v>
      </c>
      <c r="CD132" s="4">
        <v>28975.41</v>
      </c>
      <c r="CE132" s="4">
        <v>0</v>
      </c>
      <c r="CF132" s="4">
        <v>0</v>
      </c>
      <c r="CG132" s="4">
        <v>28975.41</v>
      </c>
      <c r="CH132" s="4">
        <v>384720</v>
      </c>
      <c r="CI132" s="4">
        <v>1822992.42</v>
      </c>
      <c r="CJ132" s="4">
        <v>5458137.1</v>
      </c>
      <c r="CK132" s="4">
        <v>12399.65</v>
      </c>
      <c r="CL132" s="4">
        <v>7678249.17</v>
      </c>
      <c r="CM132" s="4">
        <v>6469342.42</v>
      </c>
      <c r="CN132" s="4">
        <v>1069793.26</v>
      </c>
      <c r="CO132" s="4">
        <v>671739.36</v>
      </c>
      <c r="CP132" s="4">
        <v>8210875.04</v>
      </c>
      <c r="CQ132" s="4">
        <v>-2702736.74</v>
      </c>
      <c r="CR132" s="4">
        <v>314998.65</v>
      </c>
      <c r="CS132" s="4">
        <v>1447000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-61479.26</v>
      </c>
      <c r="DC132" s="4">
        <v>-62279.31</v>
      </c>
      <c r="DD132" s="4">
        <v>0</v>
      </c>
      <c r="DE132" s="4">
        <v>-1002217.35</v>
      </c>
      <c r="DF132" s="4">
        <v>-1534843.22</v>
      </c>
      <c r="DG132" s="4">
        <v>1945400</v>
      </c>
      <c r="DH132" s="4">
        <v>-373755.67</v>
      </c>
      <c r="DI132" s="4">
        <v>0</v>
      </c>
      <c r="DJ132" s="4">
        <v>1571644.33</v>
      </c>
      <c r="DK132" s="4">
        <v>-3076.71</v>
      </c>
      <c r="DL132" s="4">
        <v>2918961.29</v>
      </c>
      <c r="DM132" s="4">
        <v>0</v>
      </c>
      <c r="DN132" s="4">
        <v>0</v>
      </c>
      <c r="DO132" s="4">
        <v>0</v>
      </c>
      <c r="DP132" s="4">
        <v>0</v>
      </c>
      <c r="DQ132" s="4">
        <v>0</v>
      </c>
      <c r="DR132" s="4">
        <v>2918961.29</v>
      </c>
      <c r="DS132" s="4">
        <v>0</v>
      </c>
      <c r="DT132" s="4">
        <v>25898.7</v>
      </c>
      <c r="DU132" s="4">
        <v>0</v>
      </c>
      <c r="DV132" s="4">
        <v>0</v>
      </c>
      <c r="DW132" s="4">
        <v>25898.7</v>
      </c>
      <c r="DX132" s="4">
        <v>670363.86</v>
      </c>
      <c r="DY132" s="4">
        <v>2568768.31</v>
      </c>
      <c r="DZ132" s="4">
        <v>6539521.92</v>
      </c>
      <c r="EA132" s="4">
        <v>26019.76</v>
      </c>
      <c r="EB132" s="4">
        <v>9804673.85</v>
      </c>
      <c r="EC132" s="4">
        <v>8000104.91</v>
      </c>
      <c r="ED132" s="4">
        <v>711153.71</v>
      </c>
      <c r="EE132" s="4">
        <v>648268.64</v>
      </c>
      <c r="EF132" s="4">
        <v>9359527.26</v>
      </c>
      <c r="EG132" s="4">
        <v>-2352384.96</v>
      </c>
      <c r="EH132" s="4">
        <v>0</v>
      </c>
      <c r="EI132" s="4">
        <v>1159401.69</v>
      </c>
      <c r="EJ132" s="4">
        <v>0</v>
      </c>
      <c r="EK132" s="4">
        <v>0</v>
      </c>
      <c r="EL132" s="4">
        <v>0</v>
      </c>
      <c r="EM132" s="4">
        <v>0</v>
      </c>
      <c r="EN132" s="4">
        <v>0</v>
      </c>
      <c r="EO132" s="4">
        <v>0</v>
      </c>
      <c r="EP132" s="4">
        <v>0</v>
      </c>
      <c r="EQ132" s="4">
        <v>0</v>
      </c>
      <c r="ER132" s="4">
        <v>-141826.36</v>
      </c>
      <c r="ES132" s="4">
        <v>-142739.98</v>
      </c>
      <c r="ET132" s="4">
        <v>0</v>
      </c>
      <c r="EU132" s="4">
        <v>-1334809.63</v>
      </c>
      <c r="EV132" s="4">
        <v>-889663.04</v>
      </c>
      <c r="EW132" s="4">
        <v>579967.59</v>
      </c>
      <c r="EX132" s="4">
        <v>-343848.78</v>
      </c>
      <c r="EY132" s="4">
        <v>0</v>
      </c>
      <c r="EZ132" s="4">
        <v>236118.81</v>
      </c>
      <c r="FA132" s="4">
        <v>4853.88</v>
      </c>
      <c r="FB132" s="4">
        <v>3155080.1</v>
      </c>
      <c r="FC132" s="4">
        <v>0</v>
      </c>
      <c r="FD132" s="4">
        <v>0</v>
      </c>
      <c r="FE132" s="4">
        <v>0</v>
      </c>
      <c r="FF132" s="4">
        <v>0</v>
      </c>
      <c r="FG132" s="4">
        <v>0</v>
      </c>
      <c r="FH132" s="4">
        <v>3155080.1</v>
      </c>
      <c r="FI132" s="4">
        <v>0</v>
      </c>
      <c r="FJ132" s="4">
        <v>30752.58</v>
      </c>
      <c r="FK132" s="4">
        <v>0</v>
      </c>
      <c r="FL132" s="4">
        <v>0</v>
      </c>
      <c r="FM132" s="4">
        <v>30752.58</v>
      </c>
      <c r="FN132" s="11">
        <f t="shared" si="2"/>
        <v>-0.32850100363103873</v>
      </c>
      <c r="FO132" s="11">
        <f t="shared" si="3"/>
        <v>0.31865695563142066</v>
      </c>
    </row>
    <row r="133" spans="1:171" ht="12.75">
      <c r="A133" s="3" t="s">
        <v>192</v>
      </c>
      <c r="B133" s="4">
        <v>348698.85</v>
      </c>
      <c r="C133" s="4">
        <v>5452457.91</v>
      </c>
      <c r="D133" s="4">
        <v>4749086.72</v>
      </c>
      <c r="E133" s="4">
        <v>69695.39</v>
      </c>
      <c r="F133" s="4">
        <v>10619938.87</v>
      </c>
      <c r="G133" s="4">
        <v>8403955.53</v>
      </c>
      <c r="H133" s="4">
        <v>523879.36</v>
      </c>
      <c r="I133" s="4">
        <v>1563669.92</v>
      </c>
      <c r="J133" s="4">
        <v>10491504.81</v>
      </c>
      <c r="K133" s="4">
        <v>-7012866</v>
      </c>
      <c r="L133" s="4">
        <v>872701.49</v>
      </c>
      <c r="M133" s="4">
        <v>2712407.92</v>
      </c>
      <c r="N133" s="4">
        <v>-300000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-17688.79</v>
      </c>
      <c r="W133" s="4">
        <v>-33768.01</v>
      </c>
      <c r="X133" s="4">
        <v>0</v>
      </c>
      <c r="Y133" s="4">
        <v>-3745445.38</v>
      </c>
      <c r="Z133" s="4">
        <v>-3617011.32</v>
      </c>
      <c r="AA133" s="4">
        <v>1435362</v>
      </c>
      <c r="AB133" s="4">
        <v>-207936.46</v>
      </c>
      <c r="AC133" s="4">
        <v>0</v>
      </c>
      <c r="AD133" s="4">
        <v>1227425.54</v>
      </c>
      <c r="AE133" s="4">
        <v>-2296937.76</v>
      </c>
      <c r="AF133" s="4">
        <v>1427345.54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1427345.54</v>
      </c>
      <c r="AM133" s="4">
        <v>0</v>
      </c>
      <c r="AN133" s="4">
        <v>1672759</v>
      </c>
      <c r="AO133" s="4">
        <v>0</v>
      </c>
      <c r="AP133" s="4">
        <v>0</v>
      </c>
      <c r="AQ133" s="4">
        <v>1672759</v>
      </c>
      <c r="AR133" s="4">
        <v>606531.36</v>
      </c>
      <c r="AS133" s="4">
        <v>6716261.5600000005</v>
      </c>
      <c r="AT133" s="4">
        <v>4838005.42</v>
      </c>
      <c r="AU133" s="4">
        <v>81638.72</v>
      </c>
      <c r="AV133" s="4">
        <v>12242437.06</v>
      </c>
      <c r="AW133" s="4">
        <v>9255147.69</v>
      </c>
      <c r="AX133" s="4">
        <v>1096079.71</v>
      </c>
      <c r="AY133" s="4">
        <v>579906.91</v>
      </c>
      <c r="AZ133" s="4">
        <v>10931134.31</v>
      </c>
      <c r="BA133" s="4">
        <v>-1538326</v>
      </c>
      <c r="BB133" s="4">
        <v>71587</v>
      </c>
      <c r="BC133" s="4">
        <v>2285012.35</v>
      </c>
      <c r="BD133" s="4">
        <v>-2031765.35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-40348.09</v>
      </c>
      <c r="BM133" s="4">
        <v>-61109.7</v>
      </c>
      <c r="BN133" s="4">
        <v>0</v>
      </c>
      <c r="BO133" s="4">
        <v>-1253840.09</v>
      </c>
      <c r="BP133" s="4">
        <v>57462.66</v>
      </c>
      <c r="BQ133" s="4">
        <v>1100001.97</v>
      </c>
      <c r="BR133" s="4">
        <v>-354660.79</v>
      </c>
      <c r="BS133" s="4">
        <v>0</v>
      </c>
      <c r="BT133" s="4">
        <v>745341.18</v>
      </c>
      <c r="BU133" s="4">
        <v>451031.17</v>
      </c>
      <c r="BV133" s="4">
        <v>2172686.72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2172686.72</v>
      </c>
      <c r="CC133" s="4">
        <v>0</v>
      </c>
      <c r="CD133" s="4">
        <v>2123790.17</v>
      </c>
      <c r="CE133" s="4">
        <v>0</v>
      </c>
      <c r="CF133" s="4">
        <v>0</v>
      </c>
      <c r="CG133" s="4">
        <v>2123790.17</v>
      </c>
      <c r="CH133" s="4">
        <v>656839.65</v>
      </c>
      <c r="CI133" s="4">
        <v>8619513.93</v>
      </c>
      <c r="CJ133" s="4">
        <v>3915696.32</v>
      </c>
      <c r="CK133" s="4">
        <v>232592.94</v>
      </c>
      <c r="CL133" s="4">
        <v>13424642.84</v>
      </c>
      <c r="CM133" s="4">
        <v>10208398.28</v>
      </c>
      <c r="CN133" s="4">
        <v>903437.09</v>
      </c>
      <c r="CO133" s="4">
        <v>718291.82</v>
      </c>
      <c r="CP133" s="4">
        <v>11830127.19</v>
      </c>
      <c r="CQ133" s="4">
        <v>-1160104</v>
      </c>
      <c r="CR133" s="4">
        <v>227000</v>
      </c>
      <c r="CS133" s="4">
        <v>1459000</v>
      </c>
      <c r="CT133" s="4">
        <v>-11162</v>
      </c>
      <c r="CU133" s="4">
        <v>0</v>
      </c>
      <c r="CV133" s="4">
        <v>0</v>
      </c>
      <c r="CW133" s="4">
        <v>21409.77</v>
      </c>
      <c r="CX133" s="4">
        <v>0</v>
      </c>
      <c r="CY133" s="4">
        <v>0</v>
      </c>
      <c r="CZ133" s="4">
        <v>0</v>
      </c>
      <c r="DA133" s="4">
        <v>0</v>
      </c>
      <c r="DB133" s="4">
        <v>-37932.72</v>
      </c>
      <c r="DC133" s="4">
        <v>-77060.49</v>
      </c>
      <c r="DD133" s="4">
        <v>0</v>
      </c>
      <c r="DE133" s="4">
        <v>498211.05</v>
      </c>
      <c r="DF133" s="4">
        <v>2092726.7</v>
      </c>
      <c r="DG133" s="4">
        <v>0</v>
      </c>
      <c r="DH133" s="4">
        <v>-431066.34</v>
      </c>
      <c r="DI133" s="4">
        <v>0</v>
      </c>
      <c r="DJ133" s="4">
        <v>-431066.34</v>
      </c>
      <c r="DK133" s="4">
        <v>1399504.7</v>
      </c>
      <c r="DL133" s="4">
        <v>1741620.38</v>
      </c>
      <c r="DM133" s="4">
        <v>0</v>
      </c>
      <c r="DN133" s="4">
        <v>0</v>
      </c>
      <c r="DO133" s="4">
        <v>0</v>
      </c>
      <c r="DP133" s="4">
        <v>0</v>
      </c>
      <c r="DQ133" s="4">
        <v>0</v>
      </c>
      <c r="DR133" s="4">
        <v>1741620.38</v>
      </c>
      <c r="DS133" s="4">
        <v>0</v>
      </c>
      <c r="DT133" s="4">
        <v>984927.87</v>
      </c>
      <c r="DU133" s="4">
        <v>2538367</v>
      </c>
      <c r="DV133" s="4">
        <v>0</v>
      </c>
      <c r="DW133" s="4">
        <v>3523294.87</v>
      </c>
      <c r="DX133" s="4">
        <v>762318.9</v>
      </c>
      <c r="DY133" s="4">
        <v>10472035.38</v>
      </c>
      <c r="DZ133" s="4">
        <v>4655597.54</v>
      </c>
      <c r="EA133" s="4">
        <v>148785.21</v>
      </c>
      <c r="EB133" s="4">
        <v>16038737.03</v>
      </c>
      <c r="EC133" s="4">
        <v>11733333.69</v>
      </c>
      <c r="ED133" s="4">
        <v>791618.46</v>
      </c>
      <c r="EE133" s="4">
        <v>914696</v>
      </c>
      <c r="EF133" s="4">
        <v>13439648.15</v>
      </c>
      <c r="EG133" s="4">
        <v>-2276762</v>
      </c>
      <c r="EH133" s="4">
        <v>0</v>
      </c>
      <c r="EI133" s="4">
        <v>1912523</v>
      </c>
      <c r="EJ133" s="4">
        <v>-14262</v>
      </c>
      <c r="EK133" s="4">
        <v>0</v>
      </c>
      <c r="EL133" s="4">
        <v>0</v>
      </c>
      <c r="EM133" s="4">
        <v>0</v>
      </c>
      <c r="EN133" s="4">
        <v>-33800</v>
      </c>
      <c r="EO133" s="4">
        <v>0</v>
      </c>
      <c r="EP133" s="4">
        <v>0</v>
      </c>
      <c r="EQ133" s="4">
        <v>0</v>
      </c>
      <c r="ER133" s="4">
        <v>122776.84</v>
      </c>
      <c r="ES133" s="4">
        <v>-80839.92</v>
      </c>
      <c r="ET133" s="4">
        <v>0</v>
      </c>
      <c r="EU133" s="4">
        <v>-289524.16</v>
      </c>
      <c r="EV133" s="4">
        <v>2309564.72</v>
      </c>
      <c r="EW133" s="4">
        <v>0</v>
      </c>
      <c r="EX133" s="4">
        <v>-421840.49</v>
      </c>
      <c r="EY133" s="4">
        <v>0</v>
      </c>
      <c r="EZ133" s="4">
        <v>-421840.49</v>
      </c>
      <c r="FA133" s="4">
        <v>2098883.32</v>
      </c>
      <c r="FB133" s="4">
        <v>1319779.89</v>
      </c>
      <c r="FC133" s="4">
        <v>0</v>
      </c>
      <c r="FD133" s="4">
        <v>0</v>
      </c>
      <c r="FE133" s="4">
        <v>0</v>
      </c>
      <c r="FF133" s="4">
        <v>0</v>
      </c>
      <c r="FG133" s="4">
        <v>0</v>
      </c>
      <c r="FH133" s="4">
        <v>1319779.89</v>
      </c>
      <c r="FI133" s="4">
        <v>0</v>
      </c>
      <c r="FJ133" s="4">
        <v>5622178.19</v>
      </c>
      <c r="FK133" s="4">
        <v>0</v>
      </c>
      <c r="FL133" s="4">
        <v>0</v>
      </c>
      <c r="FM133" s="4">
        <v>5622178.19</v>
      </c>
      <c r="FN133" s="11">
        <f t="shared" si="2"/>
        <v>0.05254420958605869</v>
      </c>
      <c r="FO133" s="11">
        <f t="shared" si="3"/>
        <v>0</v>
      </c>
    </row>
    <row r="134" spans="1:171" ht="12.75">
      <c r="A134" s="3" t="s">
        <v>193</v>
      </c>
      <c r="B134" s="4">
        <v>56275</v>
      </c>
      <c r="C134" s="4">
        <v>143071.84</v>
      </c>
      <c r="D134" s="4">
        <v>1347999</v>
      </c>
      <c r="E134" s="4">
        <v>18375.19</v>
      </c>
      <c r="F134" s="4">
        <v>1565721.03</v>
      </c>
      <c r="G134" s="4">
        <v>639103.58</v>
      </c>
      <c r="H134" s="4">
        <v>691391</v>
      </c>
      <c r="I134" s="4">
        <v>48071.24</v>
      </c>
      <c r="J134" s="4">
        <v>1378565.82</v>
      </c>
      <c r="K134" s="4">
        <v>-164067.71</v>
      </c>
      <c r="L134" s="4">
        <v>0</v>
      </c>
      <c r="M134" s="4">
        <v>147200</v>
      </c>
      <c r="N134" s="4">
        <v>-200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-14383.01</v>
      </c>
      <c r="W134" s="4">
        <v>-14804.01</v>
      </c>
      <c r="X134" s="4">
        <v>0</v>
      </c>
      <c r="Y134" s="4">
        <v>-31450.72</v>
      </c>
      <c r="Z134" s="4">
        <v>155704.49</v>
      </c>
      <c r="AA134" s="4">
        <v>0</v>
      </c>
      <c r="AB134" s="4">
        <v>-42659.51</v>
      </c>
      <c r="AC134" s="4">
        <v>0</v>
      </c>
      <c r="AD134" s="4">
        <v>-42659.51</v>
      </c>
      <c r="AE134" s="4">
        <v>11461.34</v>
      </c>
      <c r="AF134" s="4">
        <v>181072.69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181072.69</v>
      </c>
      <c r="AM134" s="4">
        <v>0</v>
      </c>
      <c r="AN134" s="4">
        <v>134706.31</v>
      </c>
      <c r="AO134" s="4">
        <v>0</v>
      </c>
      <c r="AP134" s="4">
        <v>0</v>
      </c>
      <c r="AQ134" s="4">
        <v>134706.31</v>
      </c>
      <c r="AR134" s="4">
        <v>21955</v>
      </c>
      <c r="AS134" s="4">
        <v>129251.76</v>
      </c>
      <c r="AT134" s="4">
        <v>2001165.25</v>
      </c>
      <c r="AU134" s="4">
        <v>1190.33</v>
      </c>
      <c r="AV134" s="4">
        <v>2153562.34</v>
      </c>
      <c r="AW134" s="4">
        <v>707845.64</v>
      </c>
      <c r="AX134" s="4">
        <v>1316954</v>
      </c>
      <c r="AY134" s="4">
        <v>153159.41</v>
      </c>
      <c r="AZ134" s="4">
        <v>2177959.05</v>
      </c>
      <c r="BA134" s="4">
        <v>-840894.46</v>
      </c>
      <c r="BB134" s="4">
        <v>0</v>
      </c>
      <c r="BC134" s="4">
        <v>891617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-12423.61</v>
      </c>
      <c r="BM134" s="4">
        <v>-13719.87</v>
      </c>
      <c r="BN134" s="4">
        <v>0</v>
      </c>
      <c r="BO134" s="4">
        <v>38298.93</v>
      </c>
      <c r="BP134" s="4">
        <v>13902.22</v>
      </c>
      <c r="BQ134" s="4">
        <v>180000</v>
      </c>
      <c r="BR134" s="4">
        <v>-69943.75</v>
      </c>
      <c r="BS134" s="4">
        <v>0</v>
      </c>
      <c r="BT134" s="4">
        <v>110056.25</v>
      </c>
      <c r="BU134" s="4">
        <v>135593.96</v>
      </c>
      <c r="BV134" s="4">
        <v>291128.94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291128.94</v>
      </c>
      <c r="CC134" s="4">
        <v>0</v>
      </c>
      <c r="CD134" s="4">
        <v>270300.27</v>
      </c>
      <c r="CE134" s="4">
        <v>0</v>
      </c>
      <c r="CF134" s="4">
        <v>0</v>
      </c>
      <c r="CG134" s="4">
        <v>270300.27</v>
      </c>
      <c r="CH134" s="4">
        <v>33815</v>
      </c>
      <c r="CI134" s="4">
        <v>177351.17</v>
      </c>
      <c r="CJ134" s="4">
        <v>2377137</v>
      </c>
      <c r="CK134" s="4">
        <v>761.25</v>
      </c>
      <c r="CL134" s="4">
        <v>2589064.42</v>
      </c>
      <c r="CM134" s="4">
        <v>838251.92</v>
      </c>
      <c r="CN134" s="4">
        <v>1361338</v>
      </c>
      <c r="CO134" s="4">
        <v>99326.35</v>
      </c>
      <c r="CP134" s="4">
        <v>2298916.27</v>
      </c>
      <c r="CQ134" s="4">
        <v>-461016</v>
      </c>
      <c r="CR134" s="4">
        <v>0</v>
      </c>
      <c r="CS134" s="4">
        <v>572316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-11440.05</v>
      </c>
      <c r="DC134" s="4">
        <v>-12905.88</v>
      </c>
      <c r="DD134" s="4">
        <v>0</v>
      </c>
      <c r="DE134" s="4">
        <v>99859.95</v>
      </c>
      <c r="DF134" s="4">
        <v>390008.1</v>
      </c>
      <c r="DG134" s="4">
        <v>0</v>
      </c>
      <c r="DH134" s="4">
        <v>-108045.45</v>
      </c>
      <c r="DI134" s="4">
        <v>0</v>
      </c>
      <c r="DJ134" s="4">
        <v>-108045.45</v>
      </c>
      <c r="DK134" s="4">
        <v>241117.38</v>
      </c>
      <c r="DL134" s="4">
        <v>183083.49</v>
      </c>
      <c r="DM134" s="4">
        <v>0</v>
      </c>
      <c r="DN134" s="4">
        <v>0</v>
      </c>
      <c r="DO134" s="4">
        <v>0</v>
      </c>
      <c r="DP134" s="4">
        <v>0</v>
      </c>
      <c r="DQ134" s="4">
        <v>0</v>
      </c>
      <c r="DR134" s="4">
        <v>183083.49</v>
      </c>
      <c r="DS134" s="4">
        <v>0</v>
      </c>
      <c r="DT134" s="4">
        <v>511417.65</v>
      </c>
      <c r="DU134" s="4">
        <v>0</v>
      </c>
      <c r="DV134" s="4">
        <v>0</v>
      </c>
      <c r="DW134" s="4">
        <v>511417.65</v>
      </c>
      <c r="DX134" s="4">
        <v>67110</v>
      </c>
      <c r="DY134" s="4">
        <v>219084.85</v>
      </c>
      <c r="DZ134" s="4">
        <v>2909335.43</v>
      </c>
      <c r="EA134" s="4">
        <v>22789.53</v>
      </c>
      <c r="EB134" s="4">
        <v>3218319.81</v>
      </c>
      <c r="EC134" s="4">
        <v>1165747.71</v>
      </c>
      <c r="ED134" s="4">
        <v>1582301</v>
      </c>
      <c r="EE134" s="4">
        <v>340206.32</v>
      </c>
      <c r="EF134" s="4">
        <v>3088255.03</v>
      </c>
      <c r="EG134" s="4">
        <v>-1267322.07</v>
      </c>
      <c r="EH134" s="4">
        <v>0</v>
      </c>
      <c r="EI134" s="4">
        <v>1309322.07</v>
      </c>
      <c r="EJ134" s="4">
        <v>0</v>
      </c>
      <c r="EK134" s="4">
        <v>0</v>
      </c>
      <c r="EL134" s="4">
        <v>0</v>
      </c>
      <c r="EM134" s="4">
        <v>0</v>
      </c>
      <c r="EN134" s="4">
        <v>0</v>
      </c>
      <c r="EO134" s="4">
        <v>0</v>
      </c>
      <c r="EP134" s="4">
        <v>0</v>
      </c>
      <c r="EQ134" s="4">
        <v>0</v>
      </c>
      <c r="ER134" s="4">
        <v>-5904.15</v>
      </c>
      <c r="ES134" s="4">
        <v>-7570.45</v>
      </c>
      <c r="ET134" s="4">
        <v>0</v>
      </c>
      <c r="EU134" s="4">
        <v>36095.85</v>
      </c>
      <c r="EV134" s="4">
        <v>166160.63</v>
      </c>
      <c r="EW134" s="4">
        <v>0</v>
      </c>
      <c r="EX134" s="4">
        <v>-114054.98</v>
      </c>
      <c r="EY134" s="4">
        <v>0</v>
      </c>
      <c r="EZ134" s="4">
        <v>-114054.98</v>
      </c>
      <c r="FA134" s="4">
        <v>91619.62</v>
      </c>
      <c r="FB134" s="4">
        <v>69028.51</v>
      </c>
      <c r="FC134" s="4">
        <v>0</v>
      </c>
      <c r="FD134" s="4">
        <v>0</v>
      </c>
      <c r="FE134" s="4">
        <v>0</v>
      </c>
      <c r="FF134" s="4">
        <v>0</v>
      </c>
      <c r="FG134" s="4">
        <v>0</v>
      </c>
      <c r="FH134" s="4">
        <v>69028.51</v>
      </c>
      <c r="FI134" s="4">
        <v>0</v>
      </c>
      <c r="FJ134" s="4">
        <v>603037.27</v>
      </c>
      <c r="FK134" s="4">
        <v>0</v>
      </c>
      <c r="FL134" s="4">
        <v>0</v>
      </c>
      <c r="FM134" s="4">
        <v>603037.27</v>
      </c>
      <c r="FN134" s="11">
        <f aca="true" t="shared" si="4" ref="FN134:FN197">(Z134+BP134+DF134+EV134)/EB134</f>
        <v>0.225513772044923</v>
      </c>
      <c r="FO134" s="11">
        <f aca="true" t="shared" si="5" ref="FO134:FO197">IF((FH134-FM134)/EB134&lt;0,0,(FH134-FM134)/EB134)</f>
        <v>0</v>
      </c>
    </row>
    <row r="135" spans="1:171" ht="12.75">
      <c r="A135" s="3" t="s">
        <v>194</v>
      </c>
      <c r="B135" s="4">
        <v>1757386.44</v>
      </c>
      <c r="C135" s="4">
        <v>7577768.26</v>
      </c>
      <c r="D135" s="4">
        <v>10316043.46</v>
      </c>
      <c r="E135" s="4">
        <v>139592.31</v>
      </c>
      <c r="F135" s="4">
        <v>19790790.47</v>
      </c>
      <c r="G135" s="4">
        <v>17788715.49</v>
      </c>
      <c r="H135" s="4">
        <v>1038638.98</v>
      </c>
      <c r="I135" s="4">
        <v>1127473.67</v>
      </c>
      <c r="J135" s="4">
        <v>19954828.14</v>
      </c>
      <c r="K135" s="4">
        <v>-1873940.17</v>
      </c>
      <c r="L135" s="4">
        <v>0</v>
      </c>
      <c r="M135" s="4">
        <v>560989.3</v>
      </c>
      <c r="N135" s="4">
        <v>0</v>
      </c>
      <c r="O135" s="4">
        <v>0</v>
      </c>
      <c r="P135" s="4">
        <v>0</v>
      </c>
      <c r="Q135" s="4">
        <v>0</v>
      </c>
      <c r="R135" s="4">
        <v>-48000</v>
      </c>
      <c r="S135" s="4">
        <v>0</v>
      </c>
      <c r="T135" s="4">
        <v>0</v>
      </c>
      <c r="U135" s="4">
        <v>0</v>
      </c>
      <c r="V135" s="4">
        <v>-15430.01</v>
      </c>
      <c r="W135" s="4">
        <v>-17018.28</v>
      </c>
      <c r="X135" s="4">
        <v>0</v>
      </c>
      <c r="Y135" s="4">
        <v>-1376380.88</v>
      </c>
      <c r="Z135" s="4">
        <v>-1540418.55</v>
      </c>
      <c r="AA135" s="4">
        <v>1168644</v>
      </c>
      <c r="AB135" s="4">
        <v>-240521.96</v>
      </c>
      <c r="AC135" s="4">
        <v>0</v>
      </c>
      <c r="AD135" s="4">
        <v>928122.04</v>
      </c>
      <c r="AE135" s="4">
        <v>-363667.52</v>
      </c>
      <c r="AF135" s="4">
        <v>1563535.76</v>
      </c>
      <c r="AG135" s="4">
        <v>0</v>
      </c>
      <c r="AH135" s="4">
        <v>378872.1</v>
      </c>
      <c r="AI135" s="4">
        <v>0</v>
      </c>
      <c r="AJ135" s="4">
        <v>0</v>
      </c>
      <c r="AK135" s="4">
        <v>0</v>
      </c>
      <c r="AL135" s="4">
        <v>1942407.86</v>
      </c>
      <c r="AM135" s="4">
        <v>0</v>
      </c>
      <c r="AN135" s="4">
        <v>749231.44</v>
      </c>
      <c r="AO135" s="4">
        <v>0</v>
      </c>
      <c r="AP135" s="4">
        <v>0</v>
      </c>
      <c r="AQ135" s="4">
        <v>749231.44</v>
      </c>
      <c r="AR135" s="4">
        <v>1466853.35</v>
      </c>
      <c r="AS135" s="4">
        <v>8654847.53</v>
      </c>
      <c r="AT135" s="4">
        <v>11985903.79</v>
      </c>
      <c r="AU135" s="4">
        <v>252901.12</v>
      </c>
      <c r="AV135" s="4">
        <v>22360505.79</v>
      </c>
      <c r="AW135" s="4">
        <v>18005322.86</v>
      </c>
      <c r="AX135" s="4">
        <v>1729677.59</v>
      </c>
      <c r="AY135" s="4">
        <v>1626148.73</v>
      </c>
      <c r="AZ135" s="4">
        <v>21361149.18</v>
      </c>
      <c r="BA135" s="4">
        <v>-4342278.42</v>
      </c>
      <c r="BB135" s="4">
        <v>69500</v>
      </c>
      <c r="BC135" s="4">
        <v>1288000</v>
      </c>
      <c r="BD135" s="4">
        <v>-98577</v>
      </c>
      <c r="BE135" s="4">
        <v>0</v>
      </c>
      <c r="BF135" s="4">
        <v>0</v>
      </c>
      <c r="BG135" s="4">
        <v>0</v>
      </c>
      <c r="BH135" s="4">
        <v>-1314000</v>
      </c>
      <c r="BI135" s="4">
        <v>0</v>
      </c>
      <c r="BJ135" s="4">
        <v>0</v>
      </c>
      <c r="BK135" s="4">
        <v>0</v>
      </c>
      <c r="BL135" s="4">
        <v>-81309.81</v>
      </c>
      <c r="BM135" s="4">
        <v>-84254.18</v>
      </c>
      <c r="BN135" s="4">
        <v>0</v>
      </c>
      <c r="BO135" s="4">
        <v>-4478665.23</v>
      </c>
      <c r="BP135" s="4">
        <v>-3479308.62</v>
      </c>
      <c r="BQ135" s="4">
        <v>4460000</v>
      </c>
      <c r="BR135" s="4">
        <v>-224845.81</v>
      </c>
      <c r="BS135" s="4">
        <v>0</v>
      </c>
      <c r="BT135" s="4">
        <v>4235154.19</v>
      </c>
      <c r="BU135" s="4">
        <v>538643.11</v>
      </c>
      <c r="BV135" s="4">
        <v>5798689.95</v>
      </c>
      <c r="BW135" s="4">
        <v>0</v>
      </c>
      <c r="BX135" s="4">
        <v>378869.1</v>
      </c>
      <c r="BY135" s="4">
        <v>0</v>
      </c>
      <c r="BZ135" s="4">
        <v>0</v>
      </c>
      <c r="CA135" s="4">
        <v>0</v>
      </c>
      <c r="CB135" s="4">
        <v>6177559.05</v>
      </c>
      <c r="CC135" s="4">
        <v>0</v>
      </c>
      <c r="CD135" s="4">
        <v>1287874.55</v>
      </c>
      <c r="CE135" s="4">
        <v>0</v>
      </c>
      <c r="CF135" s="4">
        <v>0</v>
      </c>
      <c r="CG135" s="4">
        <v>1287874.55</v>
      </c>
      <c r="CH135" s="4">
        <v>1768625.95</v>
      </c>
      <c r="CI135" s="4">
        <v>11478491.76</v>
      </c>
      <c r="CJ135" s="4">
        <v>12741790.65</v>
      </c>
      <c r="CK135" s="4">
        <v>412486.37</v>
      </c>
      <c r="CL135" s="4">
        <v>26401394.73</v>
      </c>
      <c r="CM135" s="4">
        <v>19994357.18</v>
      </c>
      <c r="CN135" s="4">
        <v>1670905.86</v>
      </c>
      <c r="CO135" s="4">
        <v>1619572.56</v>
      </c>
      <c r="CP135" s="4">
        <v>23284835.6</v>
      </c>
      <c r="CQ135" s="4">
        <v>-4798888</v>
      </c>
      <c r="CR135" s="4">
        <v>0</v>
      </c>
      <c r="CS135" s="4">
        <v>5429854.99</v>
      </c>
      <c r="CT135" s="4">
        <v>73540</v>
      </c>
      <c r="CU135" s="4">
        <v>0</v>
      </c>
      <c r="CV135" s="4">
        <v>0</v>
      </c>
      <c r="CW135" s="4">
        <v>0</v>
      </c>
      <c r="CX135" s="4">
        <v>-2724000</v>
      </c>
      <c r="CY135" s="4">
        <v>0</v>
      </c>
      <c r="CZ135" s="4">
        <v>0</v>
      </c>
      <c r="DA135" s="4">
        <v>0</v>
      </c>
      <c r="DB135" s="4">
        <v>-239845.79</v>
      </c>
      <c r="DC135" s="4">
        <v>-244118.07</v>
      </c>
      <c r="DD135" s="4">
        <v>0</v>
      </c>
      <c r="DE135" s="4">
        <v>-2259338.8</v>
      </c>
      <c r="DF135" s="4">
        <v>857220.33</v>
      </c>
      <c r="DG135" s="4">
        <v>4407000</v>
      </c>
      <c r="DH135" s="4">
        <v>-3022470.69</v>
      </c>
      <c r="DI135" s="4">
        <v>0</v>
      </c>
      <c r="DJ135" s="4">
        <v>1384529.31</v>
      </c>
      <c r="DK135" s="4">
        <v>1782273.53</v>
      </c>
      <c r="DL135" s="4">
        <v>7183219.26</v>
      </c>
      <c r="DM135" s="4">
        <v>0</v>
      </c>
      <c r="DN135" s="4">
        <v>200968.1</v>
      </c>
      <c r="DO135" s="4">
        <v>0</v>
      </c>
      <c r="DP135" s="4">
        <v>0</v>
      </c>
      <c r="DQ135" s="4">
        <v>0</v>
      </c>
      <c r="DR135" s="4">
        <v>7384187.36</v>
      </c>
      <c r="DS135" s="4">
        <v>0</v>
      </c>
      <c r="DT135" s="4">
        <v>3070148.08</v>
      </c>
      <c r="DU135" s="4">
        <v>0</v>
      </c>
      <c r="DV135" s="4">
        <v>0</v>
      </c>
      <c r="DW135" s="4">
        <v>3070148.08</v>
      </c>
      <c r="DX135" s="4">
        <v>1849677.1</v>
      </c>
      <c r="DY135" s="4">
        <v>15235171.79</v>
      </c>
      <c r="DZ135" s="4">
        <v>13535215.58</v>
      </c>
      <c r="EA135" s="4">
        <v>467289.89</v>
      </c>
      <c r="EB135" s="4">
        <v>31087354.36</v>
      </c>
      <c r="EC135" s="4">
        <v>24156859.33</v>
      </c>
      <c r="ED135" s="4">
        <v>1892042.86</v>
      </c>
      <c r="EE135" s="4">
        <v>2330809.29</v>
      </c>
      <c r="EF135" s="4">
        <v>28379711.48</v>
      </c>
      <c r="EG135" s="4">
        <v>-9273207</v>
      </c>
      <c r="EH135" s="4">
        <v>200000</v>
      </c>
      <c r="EI135" s="4">
        <v>2872939.17</v>
      </c>
      <c r="EJ135" s="4">
        <v>0</v>
      </c>
      <c r="EK135" s="4">
        <v>0</v>
      </c>
      <c r="EL135" s="4">
        <v>0</v>
      </c>
      <c r="EM135" s="4">
        <v>0</v>
      </c>
      <c r="EN135" s="4">
        <v>0</v>
      </c>
      <c r="EO135" s="4">
        <v>0</v>
      </c>
      <c r="EP135" s="4">
        <v>0</v>
      </c>
      <c r="EQ135" s="4">
        <v>0</v>
      </c>
      <c r="ER135" s="4">
        <v>-390050.44</v>
      </c>
      <c r="ES135" s="4">
        <v>-435100.38</v>
      </c>
      <c r="ET135" s="4">
        <v>0</v>
      </c>
      <c r="EU135" s="4">
        <v>-6590318.27</v>
      </c>
      <c r="EV135" s="4">
        <v>-3882675.39</v>
      </c>
      <c r="EW135" s="4">
        <v>3600000</v>
      </c>
      <c r="EX135" s="4">
        <v>-769469.96</v>
      </c>
      <c r="EY135" s="4">
        <v>0</v>
      </c>
      <c r="EZ135" s="4">
        <v>2830530.04</v>
      </c>
      <c r="FA135" s="4">
        <v>-987262.26</v>
      </c>
      <c r="FB135" s="4">
        <v>10013749.3</v>
      </c>
      <c r="FC135" s="4">
        <v>0</v>
      </c>
      <c r="FD135" s="4">
        <v>0</v>
      </c>
      <c r="FE135" s="4">
        <v>0</v>
      </c>
      <c r="FF135" s="4">
        <v>0</v>
      </c>
      <c r="FG135" s="4">
        <v>0</v>
      </c>
      <c r="FH135" s="4">
        <v>10013749.3</v>
      </c>
      <c r="FI135" s="4">
        <v>0</v>
      </c>
      <c r="FJ135" s="4">
        <v>2082885.82</v>
      </c>
      <c r="FK135" s="4">
        <v>0</v>
      </c>
      <c r="FL135" s="4">
        <v>0</v>
      </c>
      <c r="FM135" s="4">
        <v>2082885.82</v>
      </c>
      <c r="FN135" s="11">
        <f t="shared" si="4"/>
        <v>-0.2587927598094906</v>
      </c>
      <c r="FO135" s="11">
        <f t="shared" si="5"/>
        <v>0.25511542050695113</v>
      </c>
    </row>
    <row r="136" spans="1:171" ht="12.75">
      <c r="A136" s="3" t="s">
        <v>195</v>
      </c>
      <c r="B136" s="4">
        <v>1103263.55</v>
      </c>
      <c r="C136" s="4">
        <v>5875800.02</v>
      </c>
      <c r="D136" s="4">
        <v>9070685.83</v>
      </c>
      <c r="E136" s="4">
        <v>66942.89</v>
      </c>
      <c r="F136" s="4">
        <v>16116692.29</v>
      </c>
      <c r="G136" s="4">
        <v>12940199.3</v>
      </c>
      <c r="H136" s="4">
        <v>803987.99</v>
      </c>
      <c r="I136" s="4">
        <v>182</v>
      </c>
      <c r="J136" s="4">
        <v>13744369.29</v>
      </c>
      <c r="K136" s="4">
        <v>-1197035.04</v>
      </c>
      <c r="L136" s="4">
        <v>0</v>
      </c>
      <c r="M136" s="4">
        <v>62525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26536.67</v>
      </c>
      <c r="W136" s="4">
        <v>-5003.6</v>
      </c>
      <c r="X136" s="4">
        <v>0</v>
      </c>
      <c r="Y136" s="4">
        <v>-1107973.37</v>
      </c>
      <c r="Z136" s="4">
        <v>1264349.63</v>
      </c>
      <c r="AA136" s="4">
        <v>0</v>
      </c>
      <c r="AB136" s="4">
        <v>-180000</v>
      </c>
      <c r="AC136" s="4">
        <v>0</v>
      </c>
      <c r="AD136" s="4">
        <v>-180000</v>
      </c>
      <c r="AE136" s="4">
        <v>637892.21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1493666.06</v>
      </c>
      <c r="AO136" s="4">
        <v>0</v>
      </c>
      <c r="AP136" s="4">
        <v>0</v>
      </c>
      <c r="AQ136" s="4">
        <v>1493666.06</v>
      </c>
      <c r="AR136" s="4">
        <v>1134672.01</v>
      </c>
      <c r="AS136" s="4">
        <v>6982259.72</v>
      </c>
      <c r="AT136" s="4">
        <v>9211052.51</v>
      </c>
      <c r="AU136" s="4">
        <v>25997</v>
      </c>
      <c r="AV136" s="4">
        <v>17353981.24</v>
      </c>
      <c r="AW136" s="4">
        <v>15478342.7</v>
      </c>
      <c r="AX136" s="4">
        <v>1227314.14</v>
      </c>
      <c r="AY136" s="4">
        <v>983172.42</v>
      </c>
      <c r="AZ136" s="4">
        <v>17688829.26</v>
      </c>
      <c r="BA136" s="4">
        <v>-1635238.03</v>
      </c>
      <c r="BB136" s="4">
        <v>0</v>
      </c>
      <c r="BC136" s="4">
        <v>970556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57847.68</v>
      </c>
      <c r="BM136" s="4">
        <v>0</v>
      </c>
      <c r="BN136" s="4">
        <v>0</v>
      </c>
      <c r="BO136" s="4">
        <v>-606834.35</v>
      </c>
      <c r="BP136" s="4">
        <v>-941682.37</v>
      </c>
      <c r="BQ136" s="4">
        <v>0</v>
      </c>
      <c r="BR136" s="4">
        <v>0</v>
      </c>
      <c r="BS136" s="4">
        <v>0</v>
      </c>
      <c r="BT136" s="4">
        <v>0</v>
      </c>
      <c r="BU136" s="4">
        <v>-756223.1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737442.96</v>
      </c>
      <c r="CE136" s="4">
        <v>0</v>
      </c>
      <c r="CF136" s="4">
        <v>0</v>
      </c>
      <c r="CG136" s="4">
        <v>737442.96</v>
      </c>
      <c r="CH136" s="4">
        <v>1032808.29</v>
      </c>
      <c r="CI136" s="4">
        <v>8314068.83</v>
      </c>
      <c r="CJ136" s="4">
        <v>10641829.68</v>
      </c>
      <c r="CK136" s="4">
        <v>95888</v>
      </c>
      <c r="CL136" s="4">
        <v>20084594.8</v>
      </c>
      <c r="CM136" s="4">
        <v>16405329.03</v>
      </c>
      <c r="CN136" s="4">
        <v>1237580.94</v>
      </c>
      <c r="CO136" s="4">
        <v>1016839.6</v>
      </c>
      <c r="CP136" s="4">
        <v>18659749.57</v>
      </c>
      <c r="CQ136" s="4">
        <v>-2275182.32</v>
      </c>
      <c r="CR136" s="4">
        <v>4000</v>
      </c>
      <c r="CS136" s="4">
        <v>1045340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72378.68</v>
      </c>
      <c r="DC136" s="4">
        <v>0</v>
      </c>
      <c r="DD136" s="4">
        <v>0</v>
      </c>
      <c r="DE136" s="4">
        <v>-1153463.64</v>
      </c>
      <c r="DF136" s="4">
        <v>271381.59</v>
      </c>
      <c r="DG136" s="4">
        <v>0</v>
      </c>
      <c r="DH136" s="4">
        <v>0</v>
      </c>
      <c r="DI136" s="4">
        <v>0</v>
      </c>
      <c r="DJ136" s="4">
        <v>0</v>
      </c>
      <c r="DK136" s="4">
        <v>139095.84</v>
      </c>
      <c r="DL136" s="4">
        <v>0</v>
      </c>
      <c r="DM136" s="4">
        <v>0</v>
      </c>
      <c r="DN136" s="4">
        <v>0</v>
      </c>
      <c r="DO136" s="4">
        <v>0</v>
      </c>
      <c r="DP136" s="4">
        <v>0</v>
      </c>
      <c r="DQ136" s="4">
        <v>0</v>
      </c>
      <c r="DR136" s="4">
        <v>0</v>
      </c>
      <c r="DS136" s="4">
        <v>0</v>
      </c>
      <c r="DT136" s="4">
        <v>876538.8</v>
      </c>
      <c r="DU136" s="4">
        <v>0</v>
      </c>
      <c r="DV136" s="4">
        <v>0</v>
      </c>
      <c r="DW136" s="4">
        <v>876538.8</v>
      </c>
      <c r="DX136" s="4">
        <v>1136594.83</v>
      </c>
      <c r="DY136" s="4">
        <v>10187754.57</v>
      </c>
      <c r="DZ136" s="4">
        <v>11062086.7</v>
      </c>
      <c r="EA136" s="4">
        <v>100313.87</v>
      </c>
      <c r="EB136" s="4">
        <v>22486749.97</v>
      </c>
      <c r="EC136" s="4">
        <v>19170555.94</v>
      </c>
      <c r="ED136" s="4">
        <v>1121920.33</v>
      </c>
      <c r="EE136" s="4">
        <v>1343771.2</v>
      </c>
      <c r="EF136" s="4">
        <v>21636247.47</v>
      </c>
      <c r="EG136" s="4">
        <v>-2708016.99</v>
      </c>
      <c r="EH136" s="4">
        <v>48675</v>
      </c>
      <c r="EI136" s="4">
        <v>2961000</v>
      </c>
      <c r="EJ136" s="4">
        <v>0</v>
      </c>
      <c r="EK136" s="4">
        <v>0</v>
      </c>
      <c r="EL136" s="4">
        <v>0</v>
      </c>
      <c r="EM136" s="4">
        <v>0</v>
      </c>
      <c r="EN136" s="4">
        <v>0</v>
      </c>
      <c r="EO136" s="4">
        <v>0</v>
      </c>
      <c r="EP136" s="4">
        <v>0</v>
      </c>
      <c r="EQ136" s="4">
        <v>0</v>
      </c>
      <c r="ER136" s="4">
        <v>142599.31</v>
      </c>
      <c r="ES136" s="4">
        <v>0</v>
      </c>
      <c r="ET136" s="4">
        <v>0</v>
      </c>
      <c r="EU136" s="4">
        <v>444257.32</v>
      </c>
      <c r="EV136" s="4">
        <v>1294759.82</v>
      </c>
      <c r="EW136" s="4">
        <v>0</v>
      </c>
      <c r="EX136" s="4">
        <v>0</v>
      </c>
      <c r="EY136" s="4">
        <v>0</v>
      </c>
      <c r="EZ136" s="4">
        <v>0</v>
      </c>
      <c r="FA136" s="4">
        <v>1077166.81</v>
      </c>
      <c r="FB136" s="4">
        <v>0</v>
      </c>
      <c r="FC136" s="4">
        <v>0</v>
      </c>
      <c r="FD136" s="4">
        <v>0</v>
      </c>
      <c r="FE136" s="4">
        <v>0</v>
      </c>
      <c r="FF136" s="4">
        <v>0</v>
      </c>
      <c r="FG136" s="4">
        <v>0</v>
      </c>
      <c r="FH136" s="4">
        <v>0</v>
      </c>
      <c r="FI136" s="4">
        <v>0</v>
      </c>
      <c r="FJ136" s="4">
        <v>1953705.61</v>
      </c>
      <c r="FK136" s="4">
        <v>0</v>
      </c>
      <c r="FL136" s="4">
        <v>0</v>
      </c>
      <c r="FM136" s="4">
        <v>1953705.61</v>
      </c>
      <c r="FN136" s="11">
        <f t="shared" si="4"/>
        <v>0.0839965167274015</v>
      </c>
      <c r="FO136" s="11">
        <f t="shared" si="5"/>
        <v>0</v>
      </c>
    </row>
    <row r="137" spans="1:171" ht="12.75">
      <c r="A137" s="3" t="s">
        <v>196</v>
      </c>
      <c r="B137" s="4">
        <v>801329.18</v>
      </c>
      <c r="C137" s="4">
        <v>6402986.4</v>
      </c>
      <c r="D137" s="4">
        <v>8264957.59</v>
      </c>
      <c r="E137" s="4">
        <v>76536.09</v>
      </c>
      <c r="F137" s="4">
        <v>15545809.26</v>
      </c>
      <c r="G137" s="4">
        <v>13039344.32</v>
      </c>
      <c r="H137" s="4">
        <v>702641.73</v>
      </c>
      <c r="I137" s="4">
        <v>826084.27</v>
      </c>
      <c r="J137" s="4">
        <v>14568070.32</v>
      </c>
      <c r="K137" s="4">
        <v>-1477480.05</v>
      </c>
      <c r="L137" s="4">
        <v>63175</v>
      </c>
      <c r="M137" s="4">
        <v>53290</v>
      </c>
      <c r="N137" s="4">
        <v>-75000</v>
      </c>
      <c r="O137" s="4">
        <v>0</v>
      </c>
      <c r="P137" s="4">
        <v>0</v>
      </c>
      <c r="Q137" s="4">
        <v>0</v>
      </c>
      <c r="R137" s="4">
        <v>-39000</v>
      </c>
      <c r="S137" s="4">
        <v>0</v>
      </c>
      <c r="T137" s="4">
        <v>0</v>
      </c>
      <c r="U137" s="4">
        <v>0</v>
      </c>
      <c r="V137" s="4">
        <v>-67680.51</v>
      </c>
      <c r="W137" s="4">
        <v>-69197.27</v>
      </c>
      <c r="X137" s="4">
        <v>0</v>
      </c>
      <c r="Y137" s="4">
        <v>-1542695.56</v>
      </c>
      <c r="Z137" s="4">
        <v>-564956.62</v>
      </c>
      <c r="AA137" s="4">
        <v>1000000</v>
      </c>
      <c r="AB137" s="4">
        <v>-330939.73</v>
      </c>
      <c r="AC137" s="4">
        <v>0</v>
      </c>
      <c r="AD137" s="4">
        <v>669060.27</v>
      </c>
      <c r="AE137" s="4">
        <v>101.74</v>
      </c>
      <c r="AF137" s="4">
        <v>1922512.94</v>
      </c>
      <c r="AG137" s="4">
        <v>0</v>
      </c>
      <c r="AH137" s="4">
        <v>0</v>
      </c>
      <c r="AI137" s="4">
        <v>518</v>
      </c>
      <c r="AJ137" s="4">
        <v>0</v>
      </c>
      <c r="AK137" s="4">
        <v>0</v>
      </c>
      <c r="AL137" s="4">
        <v>1923030.94</v>
      </c>
      <c r="AM137" s="4">
        <v>0</v>
      </c>
      <c r="AN137" s="4">
        <v>603399.34</v>
      </c>
      <c r="AO137" s="4">
        <v>0</v>
      </c>
      <c r="AP137" s="4">
        <v>0</v>
      </c>
      <c r="AQ137" s="4">
        <v>603399.34</v>
      </c>
      <c r="AR137" s="4">
        <v>826707.36</v>
      </c>
      <c r="AS137" s="4">
        <v>7266039.75</v>
      </c>
      <c r="AT137" s="4">
        <v>8941302.08</v>
      </c>
      <c r="AU137" s="4">
        <v>88837.94</v>
      </c>
      <c r="AV137" s="4">
        <v>17122887.13</v>
      </c>
      <c r="AW137" s="4">
        <v>14836341.96</v>
      </c>
      <c r="AX137" s="4">
        <v>1169178.09</v>
      </c>
      <c r="AY137" s="4">
        <v>1288700.04</v>
      </c>
      <c r="AZ137" s="4">
        <v>17294220.09</v>
      </c>
      <c r="BA137" s="4">
        <v>-3508950.37</v>
      </c>
      <c r="BB137" s="4">
        <v>15570</v>
      </c>
      <c r="BC137" s="4">
        <v>181800</v>
      </c>
      <c r="BD137" s="4">
        <v>0</v>
      </c>
      <c r="BE137" s="4">
        <v>0</v>
      </c>
      <c r="BF137" s="4">
        <v>0</v>
      </c>
      <c r="BG137" s="4">
        <v>0</v>
      </c>
      <c r="BH137" s="4">
        <v>-1060500</v>
      </c>
      <c r="BI137" s="4">
        <v>0</v>
      </c>
      <c r="BJ137" s="4">
        <v>-50000</v>
      </c>
      <c r="BK137" s="4">
        <v>0</v>
      </c>
      <c r="BL137" s="4">
        <v>-467933.58</v>
      </c>
      <c r="BM137" s="4">
        <v>-100568.79</v>
      </c>
      <c r="BN137" s="4">
        <v>0</v>
      </c>
      <c r="BO137" s="4">
        <v>-4890013.95</v>
      </c>
      <c r="BP137" s="4">
        <v>-5061346.91</v>
      </c>
      <c r="BQ137" s="4">
        <v>3163665.31</v>
      </c>
      <c r="BR137" s="4">
        <v>-286698.6</v>
      </c>
      <c r="BS137" s="4">
        <v>0</v>
      </c>
      <c r="BT137" s="4">
        <v>2876966.71</v>
      </c>
      <c r="BU137" s="4">
        <v>356931.03</v>
      </c>
      <c r="BV137" s="4">
        <v>4799479.65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4799479.65</v>
      </c>
      <c r="CC137" s="4">
        <v>0</v>
      </c>
      <c r="CD137" s="4">
        <v>960330.37</v>
      </c>
      <c r="CE137" s="4">
        <v>0</v>
      </c>
      <c r="CF137" s="4">
        <v>0</v>
      </c>
      <c r="CG137" s="4">
        <v>960330.37</v>
      </c>
      <c r="CH137" s="4">
        <v>856502.19</v>
      </c>
      <c r="CI137" s="4">
        <v>8659947.87</v>
      </c>
      <c r="CJ137" s="4">
        <v>9876271.45</v>
      </c>
      <c r="CK137" s="4">
        <v>134804.02</v>
      </c>
      <c r="CL137" s="4">
        <v>19527525.53</v>
      </c>
      <c r="CM137" s="4">
        <v>15339537.65</v>
      </c>
      <c r="CN137" s="4">
        <v>1584397.4</v>
      </c>
      <c r="CO137" s="4">
        <v>1727490.16</v>
      </c>
      <c r="CP137" s="4">
        <v>18651425.21</v>
      </c>
      <c r="CQ137" s="4">
        <v>-5909760.98</v>
      </c>
      <c r="CR137" s="4">
        <v>55410</v>
      </c>
      <c r="CS137" s="4">
        <v>9043044.34</v>
      </c>
      <c r="CT137" s="4">
        <v>-127094.5</v>
      </c>
      <c r="CU137" s="4">
        <v>0</v>
      </c>
      <c r="CV137" s="4">
        <v>0</v>
      </c>
      <c r="CW137" s="4">
        <v>0</v>
      </c>
      <c r="CX137" s="4">
        <v>-2199000</v>
      </c>
      <c r="CY137" s="4">
        <v>0</v>
      </c>
      <c r="CZ137" s="4">
        <v>0</v>
      </c>
      <c r="DA137" s="4">
        <v>37500</v>
      </c>
      <c r="DB137" s="4">
        <v>144342.53</v>
      </c>
      <c r="DC137" s="4">
        <v>-203373.09</v>
      </c>
      <c r="DD137" s="4">
        <v>0</v>
      </c>
      <c r="DE137" s="4">
        <v>1044441.39</v>
      </c>
      <c r="DF137" s="4">
        <v>1920541.71</v>
      </c>
      <c r="DG137" s="4">
        <v>1999156.26</v>
      </c>
      <c r="DH137" s="4">
        <v>-355875.1</v>
      </c>
      <c r="DI137" s="4">
        <v>0</v>
      </c>
      <c r="DJ137" s="4">
        <v>1643281.16</v>
      </c>
      <c r="DK137" s="4">
        <v>-262652.56</v>
      </c>
      <c r="DL137" s="4">
        <v>6442760.81</v>
      </c>
      <c r="DM137" s="4">
        <v>0</v>
      </c>
      <c r="DN137" s="4">
        <v>0</v>
      </c>
      <c r="DO137" s="4">
        <v>0</v>
      </c>
      <c r="DP137" s="4">
        <v>0</v>
      </c>
      <c r="DQ137" s="4">
        <v>0</v>
      </c>
      <c r="DR137" s="4">
        <v>6442760.81</v>
      </c>
      <c r="DS137" s="4">
        <v>0</v>
      </c>
      <c r="DT137" s="4">
        <v>697677.81</v>
      </c>
      <c r="DU137" s="4">
        <v>0</v>
      </c>
      <c r="DV137" s="4">
        <v>0</v>
      </c>
      <c r="DW137" s="4">
        <v>697677.81</v>
      </c>
      <c r="DX137" s="5">
        <v>1288534.04</v>
      </c>
      <c r="DY137" s="5">
        <v>10742524.46</v>
      </c>
      <c r="DZ137" s="5">
        <v>11171971.61</v>
      </c>
      <c r="EA137" s="5">
        <v>117271.46</v>
      </c>
      <c r="EB137" s="5">
        <v>23320301.57</v>
      </c>
      <c r="EC137" s="5">
        <v>21105666.08</v>
      </c>
      <c r="ED137" s="5">
        <v>1643808.77</v>
      </c>
      <c r="EE137" s="5">
        <v>1864644.1</v>
      </c>
      <c r="EF137" s="5">
        <v>24614118.95</v>
      </c>
      <c r="EG137" s="5">
        <v>-3235692.64</v>
      </c>
      <c r="EH137" s="5">
        <v>117810</v>
      </c>
      <c r="EI137" s="5">
        <v>900000</v>
      </c>
      <c r="EJ137" s="5">
        <v>0</v>
      </c>
      <c r="EK137" s="5">
        <v>0</v>
      </c>
      <c r="EL137" s="5">
        <v>0</v>
      </c>
      <c r="EM137" s="5">
        <v>981.79</v>
      </c>
      <c r="EN137" s="5">
        <v>0</v>
      </c>
      <c r="EO137" s="5">
        <v>0</v>
      </c>
      <c r="EP137" s="5">
        <v>0</v>
      </c>
      <c r="EQ137" s="5">
        <v>6250</v>
      </c>
      <c r="ER137" s="5">
        <v>-199998.3</v>
      </c>
      <c r="ES137" s="5">
        <v>-336941.68</v>
      </c>
      <c r="ET137" s="5">
        <v>0</v>
      </c>
      <c r="EU137" s="5">
        <v>-2410649.15</v>
      </c>
      <c r="EV137" s="5">
        <v>-3704466.53</v>
      </c>
      <c r="EW137" s="5">
        <v>3677607.26</v>
      </c>
      <c r="EX137" s="5">
        <v>-438980.54</v>
      </c>
      <c r="EY137" s="5">
        <v>0</v>
      </c>
      <c r="EZ137" s="5">
        <v>3238626.72</v>
      </c>
      <c r="FA137" s="5">
        <v>-349328.2</v>
      </c>
      <c r="FB137" s="5">
        <v>9681387.53</v>
      </c>
      <c r="FC137" s="5">
        <v>0</v>
      </c>
      <c r="FD137" s="5">
        <v>0</v>
      </c>
      <c r="FE137" s="5">
        <v>0</v>
      </c>
      <c r="FF137" s="5">
        <v>0</v>
      </c>
      <c r="FG137" s="5">
        <v>0</v>
      </c>
      <c r="FH137" s="5">
        <v>9681387.53</v>
      </c>
      <c r="FI137" s="5">
        <v>0</v>
      </c>
      <c r="FJ137" s="5">
        <v>348349.61</v>
      </c>
      <c r="FK137" s="5">
        <v>0</v>
      </c>
      <c r="FL137" s="5">
        <v>0</v>
      </c>
      <c r="FM137" s="5">
        <v>348349.61</v>
      </c>
      <c r="FN137" s="11">
        <f t="shared" si="4"/>
        <v>-0.3177586845417454</v>
      </c>
      <c r="FO137" s="11">
        <f t="shared" si="5"/>
        <v>0.40021085885125623</v>
      </c>
    </row>
    <row r="138" spans="1:171" ht="12.75">
      <c r="A138" s="3" t="s">
        <v>197</v>
      </c>
      <c r="B138" s="4">
        <v>183492</v>
      </c>
      <c r="C138" s="4">
        <v>2707615.4</v>
      </c>
      <c r="D138" s="4">
        <v>4393909.87</v>
      </c>
      <c r="E138" s="4">
        <v>34868.74</v>
      </c>
      <c r="F138" s="4">
        <v>7319886.01</v>
      </c>
      <c r="G138" s="4">
        <v>6216583.61</v>
      </c>
      <c r="H138" s="4">
        <v>334425.68</v>
      </c>
      <c r="I138" s="4">
        <v>306011.62</v>
      </c>
      <c r="J138" s="4">
        <v>6857020.91</v>
      </c>
      <c r="K138" s="4">
        <v>-681465.24</v>
      </c>
      <c r="L138" s="4">
        <v>60000</v>
      </c>
      <c r="M138" s="4">
        <v>0</v>
      </c>
      <c r="N138" s="4">
        <v>-12664.6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-11792.75</v>
      </c>
      <c r="W138" s="4">
        <v>-13409.93</v>
      </c>
      <c r="X138" s="4">
        <v>0</v>
      </c>
      <c r="Y138" s="4">
        <v>-645922.59</v>
      </c>
      <c r="Z138" s="4">
        <v>-183057.49</v>
      </c>
      <c r="AA138" s="4">
        <v>0</v>
      </c>
      <c r="AB138" s="4">
        <v>-60000</v>
      </c>
      <c r="AC138" s="4">
        <v>0</v>
      </c>
      <c r="AD138" s="4">
        <v>-60000</v>
      </c>
      <c r="AE138" s="4">
        <v>-156168.27</v>
      </c>
      <c r="AF138" s="4">
        <v>135000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135000</v>
      </c>
      <c r="AM138" s="4">
        <v>0</v>
      </c>
      <c r="AN138" s="4">
        <v>553429.58</v>
      </c>
      <c r="AO138" s="4">
        <v>0</v>
      </c>
      <c r="AP138" s="4">
        <v>0</v>
      </c>
      <c r="AQ138" s="4">
        <v>553429.58</v>
      </c>
      <c r="AR138" s="4">
        <v>190390.5</v>
      </c>
      <c r="AS138" s="4">
        <v>3306263.3</v>
      </c>
      <c r="AT138" s="4">
        <v>4383133.98</v>
      </c>
      <c r="AU138" s="4">
        <v>26874.51</v>
      </c>
      <c r="AV138" s="4">
        <v>7906662.29</v>
      </c>
      <c r="AW138" s="4">
        <v>6639763.62</v>
      </c>
      <c r="AX138" s="4">
        <v>784844.94</v>
      </c>
      <c r="AY138" s="4">
        <v>409177.57</v>
      </c>
      <c r="AZ138" s="4">
        <v>7833786.13</v>
      </c>
      <c r="BA138" s="4">
        <v>-830243.96</v>
      </c>
      <c r="BB138" s="4">
        <v>15000</v>
      </c>
      <c r="BC138" s="4">
        <v>631000</v>
      </c>
      <c r="BD138" s="4">
        <v>-16728.6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-5971.49</v>
      </c>
      <c r="BM138" s="4">
        <v>-5971.49</v>
      </c>
      <c r="BN138" s="4">
        <v>0</v>
      </c>
      <c r="BO138" s="4">
        <v>-206944.05</v>
      </c>
      <c r="BP138" s="4">
        <v>-134067.89</v>
      </c>
      <c r="BQ138" s="4">
        <v>44899.94</v>
      </c>
      <c r="BR138" s="4">
        <v>-60000</v>
      </c>
      <c r="BS138" s="4">
        <v>0</v>
      </c>
      <c r="BT138" s="4">
        <v>-15100.06</v>
      </c>
      <c r="BU138" s="4">
        <v>-199399.62</v>
      </c>
      <c r="BV138" s="4">
        <v>119899.94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119899.94</v>
      </c>
      <c r="CC138" s="4">
        <v>0</v>
      </c>
      <c r="CD138" s="4">
        <v>354029.96</v>
      </c>
      <c r="CE138" s="4">
        <v>0</v>
      </c>
      <c r="CF138" s="4">
        <v>0</v>
      </c>
      <c r="CG138" s="4">
        <v>354029.96</v>
      </c>
      <c r="CH138" s="4">
        <v>175376.7</v>
      </c>
      <c r="CI138" s="4">
        <v>4216768.09</v>
      </c>
      <c r="CJ138" s="4">
        <v>4857823.47</v>
      </c>
      <c r="CK138" s="4">
        <v>6848.74</v>
      </c>
      <c r="CL138" s="4">
        <v>9256817</v>
      </c>
      <c r="CM138" s="4">
        <v>7213449.16</v>
      </c>
      <c r="CN138" s="4">
        <v>1044145.16</v>
      </c>
      <c r="CO138" s="4">
        <v>704568.61</v>
      </c>
      <c r="CP138" s="4">
        <v>8962162.93</v>
      </c>
      <c r="CQ138" s="4">
        <v>-1968376.17</v>
      </c>
      <c r="CR138" s="4">
        <v>2000</v>
      </c>
      <c r="CS138" s="4">
        <v>3705014.98</v>
      </c>
      <c r="CT138" s="4">
        <v>-1403435.63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29633.08</v>
      </c>
      <c r="DC138" s="4">
        <v>-189.44</v>
      </c>
      <c r="DD138" s="4">
        <v>0</v>
      </c>
      <c r="DE138" s="4">
        <v>364836.26</v>
      </c>
      <c r="DF138" s="4">
        <v>659490.33</v>
      </c>
      <c r="DG138" s="4">
        <v>945857.32</v>
      </c>
      <c r="DH138" s="4">
        <v>-1050757.26</v>
      </c>
      <c r="DI138" s="4">
        <v>0</v>
      </c>
      <c r="DJ138" s="4">
        <v>-104899.94</v>
      </c>
      <c r="DK138" s="4">
        <v>307081.28</v>
      </c>
      <c r="DL138" s="4">
        <v>15000</v>
      </c>
      <c r="DM138" s="4">
        <v>0</v>
      </c>
      <c r="DN138" s="4">
        <v>0</v>
      </c>
      <c r="DO138" s="4">
        <v>0</v>
      </c>
      <c r="DP138" s="4">
        <v>0</v>
      </c>
      <c r="DQ138" s="4">
        <v>0</v>
      </c>
      <c r="DR138" s="4">
        <v>15000</v>
      </c>
      <c r="DS138" s="4">
        <v>0</v>
      </c>
      <c r="DT138" s="4">
        <v>661111.24</v>
      </c>
      <c r="DU138" s="4">
        <v>0</v>
      </c>
      <c r="DV138" s="4">
        <v>0</v>
      </c>
      <c r="DW138" s="4">
        <v>661111.24</v>
      </c>
      <c r="DX138" s="4">
        <v>193775</v>
      </c>
      <c r="DY138" s="4">
        <v>5230207.38</v>
      </c>
      <c r="DZ138" s="4">
        <v>5841546.72</v>
      </c>
      <c r="EA138" s="4">
        <v>80605.12</v>
      </c>
      <c r="EB138" s="4">
        <v>11346134.22</v>
      </c>
      <c r="EC138" s="4">
        <v>8271933.73</v>
      </c>
      <c r="ED138" s="4">
        <v>1036036.4</v>
      </c>
      <c r="EE138" s="4">
        <v>853243.95</v>
      </c>
      <c r="EF138" s="4">
        <v>10161214.08</v>
      </c>
      <c r="EG138" s="4">
        <v>-2919609.58</v>
      </c>
      <c r="EH138" s="4">
        <v>12000</v>
      </c>
      <c r="EI138" s="4">
        <v>1947178.08</v>
      </c>
      <c r="EJ138" s="4">
        <v>0</v>
      </c>
      <c r="EK138" s="4">
        <v>0</v>
      </c>
      <c r="EL138" s="4">
        <v>0</v>
      </c>
      <c r="EM138" s="4">
        <v>0</v>
      </c>
      <c r="EN138" s="4">
        <v>0</v>
      </c>
      <c r="EO138" s="4">
        <v>0</v>
      </c>
      <c r="EP138" s="4">
        <v>0</v>
      </c>
      <c r="EQ138" s="4">
        <v>0</v>
      </c>
      <c r="ER138" s="4">
        <v>-128.77</v>
      </c>
      <c r="ES138" s="4">
        <v>-128.77</v>
      </c>
      <c r="ET138" s="4">
        <v>0</v>
      </c>
      <c r="EU138" s="4">
        <v>-960560.27</v>
      </c>
      <c r="EV138" s="4">
        <v>224359.87</v>
      </c>
      <c r="EW138" s="4">
        <v>0</v>
      </c>
      <c r="EX138" s="4">
        <v>-15000</v>
      </c>
      <c r="EY138" s="4">
        <v>0</v>
      </c>
      <c r="EZ138" s="4">
        <v>-15000</v>
      </c>
      <c r="FA138" s="4">
        <v>1399419.07</v>
      </c>
      <c r="FB138" s="4">
        <v>0</v>
      </c>
      <c r="FC138" s="4">
        <v>0</v>
      </c>
      <c r="FD138" s="4">
        <v>0</v>
      </c>
      <c r="FE138" s="4">
        <v>0</v>
      </c>
      <c r="FF138" s="4">
        <v>0</v>
      </c>
      <c r="FG138" s="4">
        <v>0</v>
      </c>
      <c r="FH138" s="4">
        <v>0</v>
      </c>
      <c r="FI138" s="4">
        <v>0</v>
      </c>
      <c r="FJ138" s="4">
        <v>2060530.31</v>
      </c>
      <c r="FK138" s="4">
        <v>0</v>
      </c>
      <c r="FL138" s="4">
        <v>0</v>
      </c>
      <c r="FM138" s="4">
        <v>2060530.31</v>
      </c>
      <c r="FN138" s="11">
        <f t="shared" si="4"/>
        <v>0.049948714602813846</v>
      </c>
      <c r="FO138" s="11">
        <f t="shared" si="5"/>
        <v>0</v>
      </c>
    </row>
    <row r="139" spans="1:171" ht="12.75">
      <c r="A139" s="3" t="s">
        <v>199</v>
      </c>
      <c r="B139" s="4">
        <v>1318317.17</v>
      </c>
      <c r="C139" s="4">
        <v>12851547.55</v>
      </c>
      <c r="D139" s="4">
        <v>14218276.26</v>
      </c>
      <c r="E139" s="4">
        <v>479896.71</v>
      </c>
      <c r="F139" s="4">
        <v>28868037.69</v>
      </c>
      <c r="G139" s="4">
        <v>22872371.14</v>
      </c>
      <c r="H139" s="4">
        <v>4264811.81</v>
      </c>
      <c r="I139" s="4">
        <v>1327831.39</v>
      </c>
      <c r="J139" s="4">
        <v>28465014.34</v>
      </c>
      <c r="K139" s="4">
        <v>-3262666.42</v>
      </c>
      <c r="L139" s="4">
        <v>512600</v>
      </c>
      <c r="M139" s="4">
        <v>1257606.8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-596100.62</v>
      </c>
      <c r="W139" s="4">
        <v>-374430.46</v>
      </c>
      <c r="X139" s="4">
        <v>0</v>
      </c>
      <c r="Y139" s="4">
        <v>-2088560.24</v>
      </c>
      <c r="Z139" s="4">
        <v>-1685536.89</v>
      </c>
      <c r="AA139" s="4">
        <v>3000000</v>
      </c>
      <c r="AB139" s="4">
        <v>-1458938.13</v>
      </c>
      <c r="AC139" s="4">
        <v>0</v>
      </c>
      <c r="AD139" s="4">
        <v>1541061.87</v>
      </c>
      <c r="AE139" s="4">
        <v>-559542.63</v>
      </c>
      <c r="AF139" s="4">
        <v>8731402.77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8731402.77</v>
      </c>
      <c r="AM139" s="4">
        <v>0</v>
      </c>
      <c r="AN139" s="4">
        <v>33866.25</v>
      </c>
      <c r="AO139" s="4">
        <v>460600</v>
      </c>
      <c r="AP139" s="4">
        <v>0</v>
      </c>
      <c r="AQ139" s="4">
        <v>494466.25</v>
      </c>
      <c r="AR139" s="4">
        <v>1325789.75</v>
      </c>
      <c r="AS139" s="4">
        <v>15472574.79</v>
      </c>
      <c r="AT139" s="4">
        <v>17191290.37</v>
      </c>
      <c r="AU139" s="4">
        <v>668407.74</v>
      </c>
      <c r="AV139" s="4">
        <v>34658062.65</v>
      </c>
      <c r="AW139" s="4">
        <v>25746192.98</v>
      </c>
      <c r="AX139" s="4">
        <v>5657969.63</v>
      </c>
      <c r="AY139" s="4">
        <v>1456933.98</v>
      </c>
      <c r="AZ139" s="4">
        <v>32861096.59</v>
      </c>
      <c r="BA139" s="4">
        <v>-3362656.78</v>
      </c>
      <c r="BB139" s="4">
        <v>1186744.05</v>
      </c>
      <c r="BC139" s="4">
        <v>672204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-473867.48</v>
      </c>
      <c r="BM139" s="4">
        <v>-290580.93</v>
      </c>
      <c r="BN139" s="4">
        <v>0</v>
      </c>
      <c r="BO139" s="4">
        <v>-1977576.21</v>
      </c>
      <c r="BP139" s="4">
        <v>-180610.15</v>
      </c>
      <c r="BQ139" s="4">
        <v>10608630.59</v>
      </c>
      <c r="BR139" s="4">
        <v>-8840641.15</v>
      </c>
      <c r="BS139" s="4">
        <v>0</v>
      </c>
      <c r="BT139" s="4">
        <v>1767989.44</v>
      </c>
      <c r="BU139" s="4">
        <v>1978297.06</v>
      </c>
      <c r="BV139" s="4">
        <v>10499391.55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10499391.55</v>
      </c>
      <c r="CC139" s="4">
        <v>0</v>
      </c>
      <c r="CD139" s="4">
        <v>322063.31</v>
      </c>
      <c r="CE139" s="4">
        <v>2150700</v>
      </c>
      <c r="CF139" s="4">
        <v>0</v>
      </c>
      <c r="CG139" s="4">
        <v>2472763.31</v>
      </c>
      <c r="CH139" s="4">
        <v>1343589.16</v>
      </c>
      <c r="CI139" s="4">
        <v>19393362.57</v>
      </c>
      <c r="CJ139" s="4">
        <v>17381938.92</v>
      </c>
      <c r="CK139" s="4">
        <v>1152274.12</v>
      </c>
      <c r="CL139" s="4">
        <v>39271164.77</v>
      </c>
      <c r="CM139" s="4">
        <v>28177054.1</v>
      </c>
      <c r="CN139" s="4">
        <v>6834141.59</v>
      </c>
      <c r="CO139" s="4">
        <v>2894614.32</v>
      </c>
      <c r="CP139" s="4">
        <v>37905810.01</v>
      </c>
      <c r="CQ139" s="4">
        <v>-10533859.42</v>
      </c>
      <c r="CR139" s="4">
        <v>200111</v>
      </c>
      <c r="CS139" s="4">
        <v>8654020.5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-383420.61</v>
      </c>
      <c r="DC139" s="4">
        <v>-333287.32</v>
      </c>
      <c r="DD139" s="4">
        <v>0</v>
      </c>
      <c r="DE139" s="4">
        <v>-2063148.53</v>
      </c>
      <c r="DF139" s="4">
        <v>-697793.77</v>
      </c>
      <c r="DG139" s="4">
        <v>3000013.9</v>
      </c>
      <c r="DH139" s="4">
        <v>-1637937.79</v>
      </c>
      <c r="DI139" s="4">
        <v>0</v>
      </c>
      <c r="DJ139" s="4">
        <v>1362076.11</v>
      </c>
      <c r="DK139" s="4">
        <v>-418222.3</v>
      </c>
      <c r="DL139" s="4">
        <v>11892968.03</v>
      </c>
      <c r="DM139" s="4">
        <v>0</v>
      </c>
      <c r="DN139" s="4">
        <v>0</v>
      </c>
      <c r="DO139" s="4">
        <v>0</v>
      </c>
      <c r="DP139" s="4">
        <v>0</v>
      </c>
      <c r="DQ139" s="4">
        <v>0</v>
      </c>
      <c r="DR139" s="4">
        <v>11892968.03</v>
      </c>
      <c r="DS139" s="4">
        <v>0</v>
      </c>
      <c r="DT139" s="4">
        <v>23641.01</v>
      </c>
      <c r="DU139" s="4">
        <v>2030900</v>
      </c>
      <c r="DV139" s="4">
        <v>0</v>
      </c>
      <c r="DW139" s="4">
        <v>2054541.01</v>
      </c>
      <c r="DX139" s="4">
        <v>1584460.57</v>
      </c>
      <c r="DY139" s="4">
        <v>25031273.38</v>
      </c>
      <c r="DZ139" s="4">
        <v>22641960.65</v>
      </c>
      <c r="EA139" s="4">
        <v>1466830.7</v>
      </c>
      <c r="EB139" s="4">
        <v>50724525.3</v>
      </c>
      <c r="EC139" s="4">
        <v>32973725.76</v>
      </c>
      <c r="ED139" s="4">
        <v>9439050.59</v>
      </c>
      <c r="EE139" s="4">
        <v>3591684.16</v>
      </c>
      <c r="EF139" s="4">
        <v>46004460.51</v>
      </c>
      <c r="EG139" s="4">
        <v>-14058558.19</v>
      </c>
      <c r="EH139" s="4">
        <v>5000</v>
      </c>
      <c r="EI139" s="4">
        <v>21102832.4</v>
      </c>
      <c r="EJ139" s="4">
        <v>-11898067.58</v>
      </c>
      <c r="EK139" s="4">
        <v>0</v>
      </c>
      <c r="EL139" s="4">
        <v>0</v>
      </c>
      <c r="EM139" s="4">
        <v>0</v>
      </c>
      <c r="EN139" s="4">
        <v>0</v>
      </c>
      <c r="EO139" s="4">
        <v>0</v>
      </c>
      <c r="EP139" s="4">
        <v>0</v>
      </c>
      <c r="EQ139" s="4">
        <v>0</v>
      </c>
      <c r="ER139" s="4">
        <v>184037.26</v>
      </c>
      <c r="ES139" s="4">
        <v>-492175.79</v>
      </c>
      <c r="ET139" s="4">
        <v>0</v>
      </c>
      <c r="EU139" s="4">
        <v>-4664756.11</v>
      </c>
      <c r="EV139" s="4">
        <v>55308.68</v>
      </c>
      <c r="EW139" s="4">
        <v>3800008.23</v>
      </c>
      <c r="EX139" s="4">
        <v>-1489562.39</v>
      </c>
      <c r="EY139" s="4">
        <v>0</v>
      </c>
      <c r="EZ139" s="4">
        <v>2310445.84</v>
      </c>
      <c r="FA139" s="4">
        <v>1764067.79</v>
      </c>
      <c r="FB139" s="4">
        <v>14212107.64</v>
      </c>
      <c r="FC139" s="4">
        <v>0</v>
      </c>
      <c r="FD139" s="4">
        <v>0</v>
      </c>
      <c r="FE139" s="4">
        <v>0</v>
      </c>
      <c r="FF139" s="4">
        <v>0</v>
      </c>
      <c r="FG139" s="4">
        <v>0</v>
      </c>
      <c r="FH139" s="4">
        <v>14212107.64</v>
      </c>
      <c r="FI139" s="4">
        <v>0</v>
      </c>
      <c r="FJ139" s="4">
        <v>35808.8</v>
      </c>
      <c r="FK139" s="4">
        <v>3782800</v>
      </c>
      <c r="FL139" s="4">
        <v>0</v>
      </c>
      <c r="FM139" s="4">
        <v>3818608.8</v>
      </c>
      <c r="FN139" s="11">
        <f t="shared" si="4"/>
        <v>-0.04945600013333194</v>
      </c>
      <c r="FO139" s="11">
        <f t="shared" si="5"/>
        <v>0.20490085966363888</v>
      </c>
    </row>
    <row r="140" spans="1:171" ht="12.75">
      <c r="A140" s="3" t="s">
        <v>198</v>
      </c>
      <c r="B140" s="4">
        <v>10269799.65</v>
      </c>
      <c r="C140" s="4">
        <v>17103641.24</v>
      </c>
      <c r="D140" s="4">
        <v>24751759.33</v>
      </c>
      <c r="E140" s="4">
        <v>121886.07</v>
      </c>
      <c r="F140" s="4">
        <v>52247086.29</v>
      </c>
      <c r="G140" s="4">
        <v>45245089.77</v>
      </c>
      <c r="H140" s="4">
        <v>1912012.78</v>
      </c>
      <c r="I140" s="4">
        <v>3415330.83</v>
      </c>
      <c r="J140" s="4">
        <v>50572433.38</v>
      </c>
      <c r="K140" s="4">
        <v>-7610776.25</v>
      </c>
      <c r="L140" s="4">
        <v>924600</v>
      </c>
      <c r="M140" s="4">
        <v>14037940.25</v>
      </c>
      <c r="N140" s="4">
        <v>-371204.67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-590047.15</v>
      </c>
      <c r="W140" s="4">
        <v>-540342.21</v>
      </c>
      <c r="X140" s="4">
        <v>0</v>
      </c>
      <c r="Y140" s="4">
        <v>6390512.18</v>
      </c>
      <c r="Z140" s="4">
        <v>8065165.09</v>
      </c>
      <c r="AA140" s="4">
        <v>6700700.39</v>
      </c>
      <c r="AB140" s="4">
        <v>-2443372.77</v>
      </c>
      <c r="AC140" s="4">
        <v>0</v>
      </c>
      <c r="AD140" s="4">
        <v>4257327.62</v>
      </c>
      <c r="AE140" s="4">
        <v>8421568.24</v>
      </c>
      <c r="AF140" s="4">
        <v>17252644.13</v>
      </c>
      <c r="AG140" s="4">
        <v>0</v>
      </c>
      <c r="AH140" s="4">
        <v>129421.74</v>
      </c>
      <c r="AI140" s="4">
        <v>0</v>
      </c>
      <c r="AJ140" s="4">
        <v>0</v>
      </c>
      <c r="AK140" s="4">
        <v>0</v>
      </c>
      <c r="AL140" s="4">
        <v>17382065.87</v>
      </c>
      <c r="AM140" s="4">
        <v>0</v>
      </c>
      <c r="AN140" s="4">
        <v>11352070.37</v>
      </c>
      <c r="AO140" s="4">
        <v>0</v>
      </c>
      <c r="AP140" s="4">
        <v>0</v>
      </c>
      <c r="AQ140" s="4">
        <v>11352070.37</v>
      </c>
      <c r="AR140" s="4">
        <v>11414085.9</v>
      </c>
      <c r="AS140" s="4">
        <v>20061309.89</v>
      </c>
      <c r="AT140" s="4">
        <v>25647448.63</v>
      </c>
      <c r="AU140" s="4">
        <v>234878.21</v>
      </c>
      <c r="AV140" s="4">
        <v>57357722.63</v>
      </c>
      <c r="AW140" s="4">
        <v>48930754.31</v>
      </c>
      <c r="AX140" s="4">
        <v>6894049.79</v>
      </c>
      <c r="AY140" s="4">
        <v>2740619.57</v>
      </c>
      <c r="AZ140" s="4">
        <v>58565423.67</v>
      </c>
      <c r="BA140" s="4">
        <v>-2628953.25</v>
      </c>
      <c r="BB140" s="4">
        <v>63565.51</v>
      </c>
      <c r="BC140" s="4">
        <v>8126000</v>
      </c>
      <c r="BD140" s="4">
        <v>-17162040.27</v>
      </c>
      <c r="BE140" s="4">
        <v>0</v>
      </c>
      <c r="BF140" s="4">
        <v>-2500</v>
      </c>
      <c r="BG140" s="4">
        <v>0</v>
      </c>
      <c r="BH140" s="4">
        <v>0</v>
      </c>
      <c r="BI140" s="4">
        <v>30000</v>
      </c>
      <c r="BJ140" s="4">
        <v>0</v>
      </c>
      <c r="BK140" s="4">
        <v>0</v>
      </c>
      <c r="BL140" s="4">
        <v>-468316.64</v>
      </c>
      <c r="BM140" s="4">
        <v>-705448.22</v>
      </c>
      <c r="BN140" s="4">
        <v>0</v>
      </c>
      <c r="BO140" s="4">
        <v>-12042244.65</v>
      </c>
      <c r="BP140" s="4">
        <v>-13249945.69</v>
      </c>
      <c r="BQ140" s="4">
        <v>10576632.2</v>
      </c>
      <c r="BR140" s="4">
        <v>-2349315.77</v>
      </c>
      <c r="BS140" s="4">
        <v>0</v>
      </c>
      <c r="BT140" s="4">
        <v>8227316.43</v>
      </c>
      <c r="BU140" s="4">
        <v>-7674040.02</v>
      </c>
      <c r="BV140" s="4">
        <v>25479960.56</v>
      </c>
      <c r="BW140" s="4">
        <v>0</v>
      </c>
      <c r="BX140" s="4">
        <v>5469.5</v>
      </c>
      <c r="BY140" s="4">
        <v>0</v>
      </c>
      <c r="BZ140" s="4">
        <v>0</v>
      </c>
      <c r="CA140" s="4">
        <v>0</v>
      </c>
      <c r="CB140" s="4">
        <v>25485430.06</v>
      </c>
      <c r="CC140" s="4">
        <v>0</v>
      </c>
      <c r="CD140" s="4">
        <v>3678030.35</v>
      </c>
      <c r="CE140" s="4">
        <v>0</v>
      </c>
      <c r="CF140" s="4">
        <v>0</v>
      </c>
      <c r="CG140" s="4">
        <v>3678030.35</v>
      </c>
      <c r="CH140" s="4">
        <v>19494097.73</v>
      </c>
      <c r="CI140" s="4">
        <v>24356734.77</v>
      </c>
      <c r="CJ140" s="4">
        <v>29143626.12</v>
      </c>
      <c r="CK140" s="4">
        <v>312864.13</v>
      </c>
      <c r="CL140" s="4">
        <v>73307322.75</v>
      </c>
      <c r="CM140" s="4">
        <v>54465285.63</v>
      </c>
      <c r="CN140" s="4">
        <v>3730011.57</v>
      </c>
      <c r="CO140" s="4">
        <v>3694401.51</v>
      </c>
      <c r="CP140" s="4">
        <v>61889698.71</v>
      </c>
      <c r="CQ140" s="4">
        <v>-7498280.54</v>
      </c>
      <c r="CR140" s="4">
        <v>322556.76</v>
      </c>
      <c r="CS140" s="4">
        <v>6086603.62</v>
      </c>
      <c r="CT140" s="4">
        <v>-1035506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-570226.95</v>
      </c>
      <c r="DC140" s="4">
        <v>-846945.19</v>
      </c>
      <c r="DD140" s="4">
        <v>0</v>
      </c>
      <c r="DE140" s="4">
        <v>-2694853.11</v>
      </c>
      <c r="DF140" s="4">
        <v>8722770.93</v>
      </c>
      <c r="DG140" s="4">
        <v>0</v>
      </c>
      <c r="DH140" s="4">
        <v>-2287371.5</v>
      </c>
      <c r="DI140" s="4">
        <v>0</v>
      </c>
      <c r="DJ140" s="4">
        <v>-2287371.5</v>
      </c>
      <c r="DK140" s="4">
        <v>5169466.72</v>
      </c>
      <c r="DL140" s="4">
        <v>23192589.06</v>
      </c>
      <c r="DM140" s="4">
        <v>0</v>
      </c>
      <c r="DN140" s="4">
        <v>33320.58</v>
      </c>
      <c r="DO140" s="4">
        <v>0</v>
      </c>
      <c r="DP140" s="4">
        <v>0</v>
      </c>
      <c r="DQ140" s="4">
        <v>0</v>
      </c>
      <c r="DR140" s="4">
        <v>23225909.64</v>
      </c>
      <c r="DS140" s="4">
        <v>0</v>
      </c>
      <c r="DT140" s="4">
        <v>8847497.07</v>
      </c>
      <c r="DU140" s="4">
        <v>0</v>
      </c>
      <c r="DV140" s="4">
        <v>0</v>
      </c>
      <c r="DW140" s="4">
        <v>8847497.07</v>
      </c>
      <c r="DX140" s="4">
        <v>13725211.91</v>
      </c>
      <c r="DY140" s="4">
        <v>30530408.76</v>
      </c>
      <c r="DZ140" s="4">
        <v>32282256.26</v>
      </c>
      <c r="EA140" s="4">
        <v>342091.7</v>
      </c>
      <c r="EB140" s="4">
        <v>76879968.63</v>
      </c>
      <c r="EC140" s="4">
        <v>62452324.19</v>
      </c>
      <c r="ED140" s="4">
        <v>4940935.29</v>
      </c>
      <c r="EE140" s="4">
        <v>4344600.99</v>
      </c>
      <c r="EF140" s="4">
        <v>71737860.47</v>
      </c>
      <c r="EG140" s="4">
        <v>-9308625.74</v>
      </c>
      <c r="EH140" s="4">
        <v>-59195.02</v>
      </c>
      <c r="EI140" s="4">
        <v>5524539.4</v>
      </c>
      <c r="EJ140" s="4">
        <v>-2923427</v>
      </c>
      <c r="EK140" s="4">
        <v>0</v>
      </c>
      <c r="EL140" s="4">
        <v>0</v>
      </c>
      <c r="EM140" s="4">
        <v>0</v>
      </c>
      <c r="EN140" s="4">
        <v>0</v>
      </c>
      <c r="EO140" s="4">
        <v>0</v>
      </c>
      <c r="EP140" s="4">
        <v>0</v>
      </c>
      <c r="EQ140" s="4">
        <v>0</v>
      </c>
      <c r="ER140" s="4">
        <v>-476397.76</v>
      </c>
      <c r="ES140" s="4">
        <v>-853325.52</v>
      </c>
      <c r="ET140" s="4">
        <v>0</v>
      </c>
      <c r="EU140" s="4">
        <v>-7243106.12</v>
      </c>
      <c r="EV140" s="4">
        <v>-2100997.96</v>
      </c>
      <c r="EW140" s="4">
        <v>0</v>
      </c>
      <c r="EX140" s="4">
        <v>-1830297.82</v>
      </c>
      <c r="EY140" s="4">
        <v>0</v>
      </c>
      <c r="EZ140" s="4">
        <v>-1830297.82</v>
      </c>
      <c r="FA140" s="4">
        <v>-5663196.68</v>
      </c>
      <c r="FB140" s="4">
        <v>21362291.24</v>
      </c>
      <c r="FC140" s="4">
        <v>0</v>
      </c>
      <c r="FD140" s="4">
        <v>21000.33</v>
      </c>
      <c r="FE140" s="4">
        <v>0</v>
      </c>
      <c r="FF140" s="4">
        <v>0</v>
      </c>
      <c r="FG140" s="4">
        <v>0</v>
      </c>
      <c r="FH140" s="4">
        <v>21383291.57</v>
      </c>
      <c r="FI140" s="4">
        <v>0</v>
      </c>
      <c r="FJ140" s="4">
        <v>3184300.39</v>
      </c>
      <c r="FK140" s="4">
        <v>0</v>
      </c>
      <c r="FL140" s="4">
        <v>0</v>
      </c>
      <c r="FM140" s="4">
        <v>3184300.39</v>
      </c>
      <c r="FN140" s="11">
        <f t="shared" si="4"/>
        <v>0.01869137560286749</v>
      </c>
      <c r="FO140" s="11">
        <f t="shared" si="5"/>
        <v>0.23671954482169774</v>
      </c>
    </row>
    <row r="141" spans="1:171" ht="12.75">
      <c r="A141" s="3" t="s">
        <v>201</v>
      </c>
      <c r="B141" s="4">
        <v>3320471.49</v>
      </c>
      <c r="C141" s="4">
        <v>14045846.66</v>
      </c>
      <c r="D141" s="4">
        <v>13155600.16</v>
      </c>
      <c r="E141" s="4">
        <v>107931.85</v>
      </c>
      <c r="F141" s="4">
        <v>30629850.16</v>
      </c>
      <c r="G141" s="4">
        <v>21968118.27</v>
      </c>
      <c r="H141" s="4">
        <v>2909577.67</v>
      </c>
      <c r="I141" s="4">
        <v>1327706.31</v>
      </c>
      <c r="J141" s="4">
        <v>26205402.25</v>
      </c>
      <c r="K141" s="4">
        <v>-3589525</v>
      </c>
      <c r="L141" s="4">
        <v>249900</v>
      </c>
      <c r="M141" s="4">
        <v>1408920</v>
      </c>
      <c r="N141" s="4">
        <v>0</v>
      </c>
      <c r="O141" s="4">
        <v>0</v>
      </c>
      <c r="P141" s="4">
        <v>0</v>
      </c>
      <c r="Q141" s="4">
        <v>0</v>
      </c>
      <c r="R141" s="4">
        <v>-1300</v>
      </c>
      <c r="S141" s="4">
        <v>0</v>
      </c>
      <c r="T141" s="4">
        <v>0</v>
      </c>
      <c r="U141" s="4">
        <v>0</v>
      </c>
      <c r="V141" s="4">
        <v>-25524.21</v>
      </c>
      <c r="W141" s="4">
        <v>-111917.87</v>
      </c>
      <c r="X141" s="4">
        <v>0</v>
      </c>
      <c r="Y141" s="4">
        <v>-1957529.21</v>
      </c>
      <c r="Z141" s="4">
        <v>2466918.7</v>
      </c>
      <c r="AA141" s="4">
        <v>0</v>
      </c>
      <c r="AB141" s="4">
        <v>-589960.56</v>
      </c>
      <c r="AC141" s="4">
        <v>0</v>
      </c>
      <c r="AD141" s="4">
        <v>-589960.56</v>
      </c>
      <c r="AE141" s="4">
        <v>1484002.13</v>
      </c>
      <c r="AF141" s="4">
        <v>1907166.75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1907166.75</v>
      </c>
      <c r="AM141" s="4">
        <v>0</v>
      </c>
      <c r="AN141" s="4">
        <v>1925688.55</v>
      </c>
      <c r="AO141" s="4">
        <v>2850000</v>
      </c>
      <c r="AP141" s="4">
        <v>0</v>
      </c>
      <c r="AQ141" s="4">
        <v>4775688.55</v>
      </c>
      <c r="AR141" s="4">
        <v>3704454.42</v>
      </c>
      <c r="AS141" s="4">
        <v>16542865.39</v>
      </c>
      <c r="AT141" s="4">
        <v>14869236.74</v>
      </c>
      <c r="AU141" s="4">
        <v>491928.99</v>
      </c>
      <c r="AV141" s="4">
        <v>35608485.54</v>
      </c>
      <c r="AW141" s="4">
        <v>22889580.81</v>
      </c>
      <c r="AX141" s="4">
        <v>4285224.66</v>
      </c>
      <c r="AY141" s="4">
        <v>2208218.47</v>
      </c>
      <c r="AZ141" s="4">
        <v>29383023.94</v>
      </c>
      <c r="BA141" s="4">
        <v>-7122316.13</v>
      </c>
      <c r="BB141" s="4">
        <v>168000</v>
      </c>
      <c r="BC141" s="4">
        <v>4591000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78320.66</v>
      </c>
      <c r="BM141" s="4">
        <v>-51633.36</v>
      </c>
      <c r="BN141" s="4">
        <v>0</v>
      </c>
      <c r="BO141" s="4">
        <v>-2284995.47</v>
      </c>
      <c r="BP141" s="4">
        <v>3940466.13</v>
      </c>
      <c r="BQ141" s="4">
        <v>0</v>
      </c>
      <c r="BR141" s="4">
        <v>-526127.35</v>
      </c>
      <c r="BS141" s="4">
        <v>0</v>
      </c>
      <c r="BT141" s="4">
        <v>-526127.35</v>
      </c>
      <c r="BU141" s="4">
        <v>1598568.42</v>
      </c>
      <c r="BV141" s="4">
        <v>1381035.88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1381035.88</v>
      </c>
      <c r="CC141" s="4">
        <v>0</v>
      </c>
      <c r="CD141" s="4">
        <v>4507061.97</v>
      </c>
      <c r="CE141" s="4">
        <v>1867195</v>
      </c>
      <c r="CF141" s="4">
        <v>0</v>
      </c>
      <c r="CG141" s="4">
        <v>6374256.97</v>
      </c>
      <c r="CH141" s="4">
        <v>3858789.55</v>
      </c>
      <c r="CI141" s="4">
        <v>19662252.83</v>
      </c>
      <c r="CJ141" s="4">
        <v>16173709.93</v>
      </c>
      <c r="CK141" s="4">
        <v>266578.08</v>
      </c>
      <c r="CL141" s="4">
        <v>39961330.39</v>
      </c>
      <c r="CM141" s="4">
        <v>25509599.16</v>
      </c>
      <c r="CN141" s="4">
        <v>4891126.74</v>
      </c>
      <c r="CO141" s="4">
        <v>2917712.11</v>
      </c>
      <c r="CP141" s="4">
        <v>33318438.01</v>
      </c>
      <c r="CQ141" s="4">
        <v>-16117571.47</v>
      </c>
      <c r="CR141" s="4">
        <v>452001</v>
      </c>
      <c r="CS141" s="4">
        <v>9326089.12</v>
      </c>
      <c r="CT141" s="4">
        <v>0</v>
      </c>
      <c r="CU141" s="4">
        <v>0</v>
      </c>
      <c r="CV141" s="4">
        <v>0</v>
      </c>
      <c r="CW141" s="4">
        <v>0</v>
      </c>
      <c r="CX141" s="4">
        <v>-3444000</v>
      </c>
      <c r="CY141" s="4">
        <v>0</v>
      </c>
      <c r="CZ141" s="4">
        <v>0</v>
      </c>
      <c r="DA141" s="4">
        <v>0</v>
      </c>
      <c r="DB141" s="4">
        <v>89435.41</v>
      </c>
      <c r="DC141" s="4">
        <v>-43146.07</v>
      </c>
      <c r="DD141" s="4">
        <v>0</v>
      </c>
      <c r="DE141" s="4">
        <v>-9694045.94</v>
      </c>
      <c r="DF141" s="4">
        <v>-3051153.56</v>
      </c>
      <c r="DG141" s="4">
        <v>0</v>
      </c>
      <c r="DH141" s="4">
        <v>-525563</v>
      </c>
      <c r="DI141" s="4">
        <v>0</v>
      </c>
      <c r="DJ141" s="4">
        <v>-525563</v>
      </c>
      <c r="DK141" s="4">
        <v>-3389211.19</v>
      </c>
      <c r="DL141" s="4">
        <v>855472.88</v>
      </c>
      <c r="DM141" s="4">
        <v>0</v>
      </c>
      <c r="DN141" s="4">
        <v>0</v>
      </c>
      <c r="DO141" s="4">
        <v>0</v>
      </c>
      <c r="DP141" s="4">
        <v>0</v>
      </c>
      <c r="DQ141" s="4">
        <v>0</v>
      </c>
      <c r="DR141" s="4">
        <v>855472.88</v>
      </c>
      <c r="DS141" s="4">
        <v>0</v>
      </c>
      <c r="DT141" s="4">
        <v>2123526.78</v>
      </c>
      <c r="DU141" s="4">
        <v>861519</v>
      </c>
      <c r="DV141" s="4">
        <v>0</v>
      </c>
      <c r="DW141" s="4">
        <v>2985045.78</v>
      </c>
      <c r="DX141" s="4">
        <v>4151696.76</v>
      </c>
      <c r="DY141" s="4">
        <v>25738599.46</v>
      </c>
      <c r="DZ141" s="4">
        <v>17893303.57</v>
      </c>
      <c r="EA141" s="4">
        <v>241834.44</v>
      </c>
      <c r="EB141" s="4">
        <v>48025434.23</v>
      </c>
      <c r="EC141" s="4">
        <v>30215928.1</v>
      </c>
      <c r="ED141" s="4">
        <v>5750295.13</v>
      </c>
      <c r="EE141" s="4">
        <v>3996632.99</v>
      </c>
      <c r="EF141" s="4">
        <v>39962856.22</v>
      </c>
      <c r="EG141" s="4">
        <v>-15092825.98</v>
      </c>
      <c r="EH141" s="4">
        <v>3257.65</v>
      </c>
      <c r="EI141" s="4">
        <v>3488641.28</v>
      </c>
      <c r="EJ141" s="4">
        <v>0</v>
      </c>
      <c r="EK141" s="4">
        <v>0</v>
      </c>
      <c r="EL141" s="4">
        <v>0</v>
      </c>
      <c r="EM141" s="4">
        <v>0</v>
      </c>
      <c r="EN141" s="4">
        <v>-4730000</v>
      </c>
      <c r="EO141" s="4">
        <v>0</v>
      </c>
      <c r="EP141" s="4">
        <v>0</v>
      </c>
      <c r="EQ141" s="4">
        <v>0</v>
      </c>
      <c r="ER141" s="4">
        <v>13323.22</v>
      </c>
      <c r="ES141" s="4">
        <v>-160221.85</v>
      </c>
      <c r="ET141" s="4">
        <v>0</v>
      </c>
      <c r="EU141" s="4">
        <v>-16317603.83</v>
      </c>
      <c r="EV141" s="4">
        <v>-8255025.82</v>
      </c>
      <c r="EW141" s="4">
        <v>10999999.94</v>
      </c>
      <c r="EX141" s="4">
        <v>-560334.19</v>
      </c>
      <c r="EY141" s="4">
        <v>0</v>
      </c>
      <c r="EZ141" s="4">
        <v>10439665.75</v>
      </c>
      <c r="FA141" s="4">
        <v>536207.88</v>
      </c>
      <c r="FB141" s="4">
        <v>11295141.91</v>
      </c>
      <c r="FC141" s="4">
        <v>0</v>
      </c>
      <c r="FD141" s="4">
        <v>0</v>
      </c>
      <c r="FE141" s="4">
        <v>0</v>
      </c>
      <c r="FF141" s="4">
        <v>0</v>
      </c>
      <c r="FG141" s="4">
        <v>0</v>
      </c>
      <c r="FH141" s="4">
        <v>11295141.91</v>
      </c>
      <c r="FI141" s="4">
        <v>0</v>
      </c>
      <c r="FJ141" s="4">
        <v>3521253.66</v>
      </c>
      <c r="FK141" s="4">
        <v>0</v>
      </c>
      <c r="FL141" s="4">
        <v>0</v>
      </c>
      <c r="FM141" s="4">
        <v>3521253.66</v>
      </c>
      <c r="FN141" s="11">
        <f t="shared" si="4"/>
        <v>-0.10200416984340094</v>
      </c>
      <c r="FO141" s="11">
        <f t="shared" si="5"/>
        <v>0.16187023344275966</v>
      </c>
    </row>
    <row r="142" spans="1:171" ht="12.75">
      <c r="A142" s="3" t="s">
        <v>200</v>
      </c>
      <c r="B142" s="4">
        <v>11216675.12</v>
      </c>
      <c r="C142" s="4">
        <v>25834376.22</v>
      </c>
      <c r="D142" s="4">
        <v>32290375.54</v>
      </c>
      <c r="E142" s="4">
        <v>385930.33</v>
      </c>
      <c r="F142" s="4">
        <v>69727357.21</v>
      </c>
      <c r="G142" s="4">
        <v>51365593.79</v>
      </c>
      <c r="H142" s="4">
        <v>10763430.7</v>
      </c>
      <c r="I142" s="4">
        <v>3621801.11</v>
      </c>
      <c r="J142" s="4">
        <v>65750825.6</v>
      </c>
      <c r="K142" s="4">
        <v>-14056200.93</v>
      </c>
      <c r="L142" s="4">
        <v>529744.41</v>
      </c>
      <c r="M142" s="4">
        <v>18623729.9</v>
      </c>
      <c r="N142" s="4">
        <v>-10933984.9</v>
      </c>
      <c r="O142" s="4">
        <v>0</v>
      </c>
      <c r="P142" s="4">
        <v>0</v>
      </c>
      <c r="Q142" s="4">
        <v>3900</v>
      </c>
      <c r="R142" s="4">
        <v>0</v>
      </c>
      <c r="S142" s="4">
        <v>0</v>
      </c>
      <c r="T142" s="4">
        <v>-10000</v>
      </c>
      <c r="U142" s="4">
        <v>12968</v>
      </c>
      <c r="V142" s="4">
        <v>-356211.94</v>
      </c>
      <c r="W142" s="4">
        <v>-495644.83</v>
      </c>
      <c r="X142" s="4">
        <v>0</v>
      </c>
      <c r="Y142" s="4">
        <v>-6186055.46</v>
      </c>
      <c r="Z142" s="4">
        <v>-2209523.85</v>
      </c>
      <c r="AA142" s="4">
        <v>687000</v>
      </c>
      <c r="AB142" s="4">
        <v>0</v>
      </c>
      <c r="AC142" s="4">
        <v>0</v>
      </c>
      <c r="AD142" s="4">
        <v>687000</v>
      </c>
      <c r="AE142" s="4">
        <v>-485614.03</v>
      </c>
      <c r="AF142" s="4">
        <v>14490000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14490000</v>
      </c>
      <c r="AM142" s="4">
        <v>0</v>
      </c>
      <c r="AN142" s="4">
        <v>2893253.4</v>
      </c>
      <c r="AO142" s="4">
        <v>0</v>
      </c>
      <c r="AP142" s="4">
        <v>0</v>
      </c>
      <c r="AQ142" s="4">
        <v>2893253.4</v>
      </c>
      <c r="AR142" s="4">
        <v>12191032.69</v>
      </c>
      <c r="AS142" s="4">
        <v>30185499.32</v>
      </c>
      <c r="AT142" s="4">
        <v>31687320.44</v>
      </c>
      <c r="AU142" s="4">
        <v>397030.99</v>
      </c>
      <c r="AV142" s="4">
        <v>74460883.44</v>
      </c>
      <c r="AW142" s="4">
        <v>56581002.48</v>
      </c>
      <c r="AX142" s="4">
        <v>6882618.28</v>
      </c>
      <c r="AY142" s="4">
        <v>3700853.6</v>
      </c>
      <c r="AZ142" s="4">
        <v>67164474.36</v>
      </c>
      <c r="BA142" s="4">
        <v>-10862360.18</v>
      </c>
      <c r="BB142" s="4">
        <v>554406.78</v>
      </c>
      <c r="BC142" s="4">
        <v>1368090</v>
      </c>
      <c r="BD142" s="4">
        <v>-24497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-12517</v>
      </c>
      <c r="BK142" s="4">
        <v>12517</v>
      </c>
      <c r="BL142" s="4">
        <v>-275625.73</v>
      </c>
      <c r="BM142" s="4">
        <v>-502671.5</v>
      </c>
      <c r="BN142" s="4">
        <v>0</v>
      </c>
      <c r="BO142" s="4">
        <v>-9239986.13</v>
      </c>
      <c r="BP142" s="4">
        <v>-1943577.05</v>
      </c>
      <c r="BQ142" s="4">
        <v>1000021.6</v>
      </c>
      <c r="BR142" s="4">
        <v>-500400</v>
      </c>
      <c r="BS142" s="4">
        <v>0</v>
      </c>
      <c r="BT142" s="4">
        <v>499621.6</v>
      </c>
      <c r="BU142" s="4">
        <v>2069852.82</v>
      </c>
      <c r="BV142" s="4">
        <v>14989621.6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14989621.6</v>
      </c>
      <c r="CC142" s="4">
        <v>0</v>
      </c>
      <c r="CD142" s="4">
        <v>4963106.22</v>
      </c>
      <c r="CE142" s="4">
        <v>0</v>
      </c>
      <c r="CF142" s="4">
        <v>0</v>
      </c>
      <c r="CG142" s="4">
        <v>4963106.22</v>
      </c>
      <c r="CH142" s="4">
        <v>12677702.63</v>
      </c>
      <c r="CI142" s="4">
        <v>36882032.82</v>
      </c>
      <c r="CJ142" s="4">
        <v>33970180.95</v>
      </c>
      <c r="CK142" s="4">
        <v>652242.68</v>
      </c>
      <c r="CL142" s="4">
        <v>84182159.08</v>
      </c>
      <c r="CM142" s="4">
        <v>67678532.82</v>
      </c>
      <c r="CN142" s="4">
        <v>8378047.95</v>
      </c>
      <c r="CO142" s="4">
        <v>5897189.53</v>
      </c>
      <c r="CP142" s="4">
        <v>81953770.3</v>
      </c>
      <c r="CQ142" s="4">
        <v>-19181463.08</v>
      </c>
      <c r="CR142" s="4">
        <v>6385.59</v>
      </c>
      <c r="CS142" s="4">
        <v>3968306.86</v>
      </c>
      <c r="CT142" s="4">
        <v>-21728</v>
      </c>
      <c r="CU142" s="4">
        <v>0</v>
      </c>
      <c r="CV142" s="4">
        <v>-559000</v>
      </c>
      <c r="CW142" s="4">
        <v>0</v>
      </c>
      <c r="CX142" s="4">
        <v>0</v>
      </c>
      <c r="CY142" s="4">
        <v>0</v>
      </c>
      <c r="CZ142" s="4">
        <v>0</v>
      </c>
      <c r="DA142" s="4">
        <v>27014</v>
      </c>
      <c r="DB142" s="4">
        <v>-301146.78</v>
      </c>
      <c r="DC142" s="4">
        <v>-724231.2</v>
      </c>
      <c r="DD142" s="4">
        <v>0</v>
      </c>
      <c r="DE142" s="4">
        <v>-16061631.41</v>
      </c>
      <c r="DF142" s="4">
        <v>-13833242.63</v>
      </c>
      <c r="DG142" s="4">
        <v>20497887.55</v>
      </c>
      <c r="DH142" s="4">
        <v>-499600</v>
      </c>
      <c r="DI142" s="4">
        <v>0</v>
      </c>
      <c r="DJ142" s="4">
        <v>19998287.55</v>
      </c>
      <c r="DK142" s="4">
        <v>6384040.51</v>
      </c>
      <c r="DL142" s="4">
        <v>34989999.87</v>
      </c>
      <c r="DM142" s="4">
        <v>0</v>
      </c>
      <c r="DN142" s="4">
        <v>0</v>
      </c>
      <c r="DO142" s="4">
        <v>0</v>
      </c>
      <c r="DP142" s="4">
        <v>0</v>
      </c>
      <c r="DQ142" s="4">
        <v>0</v>
      </c>
      <c r="DR142" s="4">
        <v>34989999.87</v>
      </c>
      <c r="DS142" s="4">
        <v>0</v>
      </c>
      <c r="DT142" s="4">
        <v>11347146.73</v>
      </c>
      <c r="DU142" s="4">
        <v>0</v>
      </c>
      <c r="DV142" s="4">
        <v>0</v>
      </c>
      <c r="DW142" s="4">
        <v>11347146.73</v>
      </c>
      <c r="DX142" s="4">
        <v>14730017.1</v>
      </c>
      <c r="DY142" s="4">
        <v>44408328.55</v>
      </c>
      <c r="DZ142" s="4">
        <v>37672386.05</v>
      </c>
      <c r="EA142" s="4">
        <v>482941.81</v>
      </c>
      <c r="EB142" s="4">
        <v>97293673.51</v>
      </c>
      <c r="EC142" s="4">
        <v>74327262</v>
      </c>
      <c r="ED142" s="4">
        <v>9362798.52</v>
      </c>
      <c r="EE142" s="4">
        <v>3241983.23</v>
      </c>
      <c r="EF142" s="4">
        <v>86932043.75</v>
      </c>
      <c r="EG142" s="4">
        <v>-11371147.33</v>
      </c>
      <c r="EH142" s="4">
        <v>76000</v>
      </c>
      <c r="EI142" s="4">
        <v>7264636.77</v>
      </c>
      <c r="EJ142" s="4">
        <v>0</v>
      </c>
      <c r="EK142" s="4">
        <v>0</v>
      </c>
      <c r="EL142" s="4">
        <v>-4945000</v>
      </c>
      <c r="EM142" s="4">
        <v>0</v>
      </c>
      <c r="EN142" s="4">
        <v>0</v>
      </c>
      <c r="EO142" s="4">
        <v>0</v>
      </c>
      <c r="EP142" s="4">
        <v>0</v>
      </c>
      <c r="EQ142" s="4">
        <v>14708</v>
      </c>
      <c r="ER142" s="4">
        <v>-753141.19</v>
      </c>
      <c r="ES142" s="4">
        <v>-1762852.2</v>
      </c>
      <c r="ET142" s="4">
        <v>0</v>
      </c>
      <c r="EU142" s="4">
        <v>-9713943.75</v>
      </c>
      <c r="EV142" s="4">
        <v>647686.01</v>
      </c>
      <c r="EW142" s="4">
        <v>0</v>
      </c>
      <c r="EX142" s="4">
        <v>-2848560</v>
      </c>
      <c r="EY142" s="4">
        <v>0</v>
      </c>
      <c r="EZ142" s="4">
        <v>-2848560</v>
      </c>
      <c r="FA142" s="4">
        <v>-2863915.31</v>
      </c>
      <c r="FB142" s="4">
        <v>32142214.05</v>
      </c>
      <c r="FC142" s="4">
        <v>0</v>
      </c>
      <c r="FD142" s="4">
        <v>0</v>
      </c>
      <c r="FE142" s="4">
        <v>0</v>
      </c>
      <c r="FF142" s="4">
        <v>0</v>
      </c>
      <c r="FG142" s="4">
        <v>0</v>
      </c>
      <c r="FH142" s="4">
        <v>32142214.05</v>
      </c>
      <c r="FI142" s="4">
        <v>0</v>
      </c>
      <c r="FJ142" s="4">
        <v>8483231.42</v>
      </c>
      <c r="FK142" s="4">
        <v>0</v>
      </c>
      <c r="FL142" s="4">
        <v>0</v>
      </c>
      <c r="FM142" s="4">
        <v>8483231.42</v>
      </c>
      <c r="FN142" s="11">
        <f t="shared" si="4"/>
        <v>-0.17820950627604684</v>
      </c>
      <c r="FO142" s="11">
        <f t="shared" si="5"/>
        <v>0.24317082269042184</v>
      </c>
    </row>
    <row r="143" spans="1:171" ht="12.75">
      <c r="A143" s="3" t="s">
        <v>202</v>
      </c>
      <c r="B143" s="4">
        <v>43480463.44</v>
      </c>
      <c r="C143" s="4">
        <v>195711599.81</v>
      </c>
      <c r="D143" s="4">
        <v>111317864.43</v>
      </c>
      <c r="E143" s="4">
        <v>2835716.85</v>
      </c>
      <c r="F143" s="4">
        <v>353345644.53</v>
      </c>
      <c r="G143" s="4">
        <v>279853163.37</v>
      </c>
      <c r="H143" s="4">
        <v>33682895.39</v>
      </c>
      <c r="I143" s="4">
        <v>19240024.22</v>
      </c>
      <c r="J143" s="4">
        <v>332776082.98</v>
      </c>
      <c r="K143" s="4">
        <v>-41639954.68</v>
      </c>
      <c r="L143" s="4">
        <v>28848803.06</v>
      </c>
      <c r="M143" s="4">
        <v>18852211.1</v>
      </c>
      <c r="N143" s="4">
        <v>-2300000</v>
      </c>
      <c r="O143" s="4">
        <v>0</v>
      </c>
      <c r="P143" s="4">
        <v>-4000000</v>
      </c>
      <c r="Q143" s="4">
        <v>13334859.57</v>
      </c>
      <c r="R143" s="4">
        <v>0</v>
      </c>
      <c r="S143" s="4">
        <v>0</v>
      </c>
      <c r="T143" s="4">
        <v>0</v>
      </c>
      <c r="U143" s="4">
        <v>0</v>
      </c>
      <c r="V143" s="4">
        <v>2841115.92</v>
      </c>
      <c r="W143" s="4">
        <v>-5016772.09</v>
      </c>
      <c r="X143" s="4">
        <v>0</v>
      </c>
      <c r="Y143" s="4">
        <v>15937034.97</v>
      </c>
      <c r="Z143" s="4">
        <v>36506596.52</v>
      </c>
      <c r="AA143" s="4">
        <v>0</v>
      </c>
      <c r="AB143" s="4">
        <v>-7281700</v>
      </c>
      <c r="AC143" s="4">
        <v>0</v>
      </c>
      <c r="AD143" s="4">
        <v>-7281700</v>
      </c>
      <c r="AE143" s="4">
        <v>19396837.22</v>
      </c>
      <c r="AF143" s="4">
        <v>138678234.06</v>
      </c>
      <c r="AG143" s="4">
        <v>0</v>
      </c>
      <c r="AH143" s="4">
        <v>0</v>
      </c>
      <c r="AI143" s="4">
        <v>3706.68</v>
      </c>
      <c r="AJ143" s="4">
        <v>0</v>
      </c>
      <c r="AK143" s="4">
        <v>1207379.15</v>
      </c>
      <c r="AL143" s="4">
        <v>139889319.89</v>
      </c>
      <c r="AM143" s="4">
        <v>0</v>
      </c>
      <c r="AN143" s="4">
        <v>43677515.77</v>
      </c>
      <c r="AO143" s="4">
        <v>0</v>
      </c>
      <c r="AP143" s="4">
        <v>0</v>
      </c>
      <c r="AQ143" s="4">
        <v>43677515.77</v>
      </c>
      <c r="AR143" s="4">
        <v>46238751.23</v>
      </c>
      <c r="AS143" s="4">
        <v>221606971.98</v>
      </c>
      <c r="AT143" s="4">
        <v>146201362.76</v>
      </c>
      <c r="AU143" s="4">
        <v>8138288.41</v>
      </c>
      <c r="AV143" s="4">
        <v>422185374.38</v>
      </c>
      <c r="AW143" s="4">
        <v>319809021.52</v>
      </c>
      <c r="AX143" s="4">
        <v>52611922.82</v>
      </c>
      <c r="AY143" s="4">
        <v>28049479.51</v>
      </c>
      <c r="AZ143" s="4">
        <v>400470423.85</v>
      </c>
      <c r="BA143" s="4">
        <v>-74723613.16</v>
      </c>
      <c r="BB143" s="4">
        <v>33721061.06</v>
      </c>
      <c r="BC143" s="4">
        <v>15562434.27</v>
      </c>
      <c r="BD143" s="4">
        <v>-3995359.03</v>
      </c>
      <c r="BE143" s="4">
        <v>0</v>
      </c>
      <c r="BF143" s="4">
        <v>-3500000</v>
      </c>
      <c r="BG143" s="4">
        <v>6599.7</v>
      </c>
      <c r="BH143" s="4">
        <v>0</v>
      </c>
      <c r="BI143" s="4">
        <v>0</v>
      </c>
      <c r="BJ143" s="4">
        <v>0</v>
      </c>
      <c r="BK143" s="4">
        <v>0</v>
      </c>
      <c r="BL143" s="4">
        <v>-28108569.27</v>
      </c>
      <c r="BM143" s="4">
        <v>-4041047.11</v>
      </c>
      <c r="BN143" s="4">
        <v>0</v>
      </c>
      <c r="BO143" s="4">
        <v>-61037446.43</v>
      </c>
      <c r="BP143" s="4">
        <v>-39322495.9</v>
      </c>
      <c r="BQ143" s="4">
        <v>0</v>
      </c>
      <c r="BR143" s="4">
        <v>-7028234.06</v>
      </c>
      <c r="BS143" s="4">
        <v>0</v>
      </c>
      <c r="BT143" s="4">
        <v>-7028234.06</v>
      </c>
      <c r="BU143" s="4">
        <v>2810037.36</v>
      </c>
      <c r="BV143" s="4">
        <v>131650000</v>
      </c>
      <c r="BW143" s="4">
        <v>0</v>
      </c>
      <c r="BX143" s="4">
        <v>0</v>
      </c>
      <c r="BY143" s="4">
        <v>0</v>
      </c>
      <c r="BZ143" s="4">
        <v>0</v>
      </c>
      <c r="CA143" s="4">
        <v>1162800.27</v>
      </c>
      <c r="CB143" s="4">
        <v>132812800.27</v>
      </c>
      <c r="CC143" s="4">
        <v>0</v>
      </c>
      <c r="CD143" s="4">
        <v>46487553.13</v>
      </c>
      <c r="CE143" s="4">
        <v>0</v>
      </c>
      <c r="CF143" s="4">
        <v>0</v>
      </c>
      <c r="CG143" s="4">
        <v>46487553.13</v>
      </c>
      <c r="CH143" s="4">
        <v>90296125.56</v>
      </c>
      <c r="CI143" s="4">
        <v>265485590.99</v>
      </c>
      <c r="CJ143" s="4">
        <v>145951695.46</v>
      </c>
      <c r="CK143" s="4">
        <v>5562074.93</v>
      </c>
      <c r="CL143" s="4">
        <v>507295486.94</v>
      </c>
      <c r="CM143" s="4">
        <v>349282676.12</v>
      </c>
      <c r="CN143" s="4">
        <v>70742602.57</v>
      </c>
      <c r="CO143" s="4">
        <v>35621746.44</v>
      </c>
      <c r="CP143" s="4">
        <v>455647025.13</v>
      </c>
      <c r="CQ143" s="4">
        <v>-135428865.07</v>
      </c>
      <c r="CR143" s="4">
        <v>91712628.01</v>
      </c>
      <c r="CS143" s="4">
        <v>28561829.25</v>
      </c>
      <c r="CT143" s="4">
        <v>-12368157.88</v>
      </c>
      <c r="CU143" s="4">
        <v>0</v>
      </c>
      <c r="CV143" s="4">
        <v>-12200000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20626574.17</v>
      </c>
      <c r="DC143" s="4">
        <v>-6700316.5</v>
      </c>
      <c r="DD143" s="4">
        <v>0</v>
      </c>
      <c r="DE143" s="4">
        <v>-19095991.52</v>
      </c>
      <c r="DF143" s="4">
        <v>32552470.29</v>
      </c>
      <c r="DG143" s="4">
        <v>109396208</v>
      </c>
      <c r="DH143" s="4">
        <v>-68600391.42</v>
      </c>
      <c r="DI143" s="4">
        <v>0</v>
      </c>
      <c r="DJ143" s="4">
        <v>40795816.58</v>
      </c>
      <c r="DK143" s="4">
        <v>23150792.17</v>
      </c>
      <c r="DL143" s="4">
        <v>172452420.8</v>
      </c>
      <c r="DM143" s="4">
        <v>0</v>
      </c>
      <c r="DN143" s="4">
        <v>0</v>
      </c>
      <c r="DO143" s="4">
        <v>0</v>
      </c>
      <c r="DP143" s="4">
        <v>0</v>
      </c>
      <c r="DQ143" s="4">
        <v>0</v>
      </c>
      <c r="DR143" s="4">
        <v>172452420.8</v>
      </c>
      <c r="DS143" s="4">
        <v>0</v>
      </c>
      <c r="DT143" s="4">
        <v>69638345.3</v>
      </c>
      <c r="DU143" s="4">
        <v>0</v>
      </c>
      <c r="DV143" s="4">
        <v>0</v>
      </c>
      <c r="DW143" s="4">
        <v>69638345.3</v>
      </c>
      <c r="DX143" s="4">
        <v>63932836.02</v>
      </c>
      <c r="DY143" s="4">
        <v>325223682.3</v>
      </c>
      <c r="DZ143" s="4">
        <v>169326383.93</v>
      </c>
      <c r="EA143" s="4">
        <v>8009863.15</v>
      </c>
      <c r="EB143" s="4">
        <v>566492765.4</v>
      </c>
      <c r="EC143" s="4">
        <v>420651241.35</v>
      </c>
      <c r="ED143" s="4">
        <v>91917948.63</v>
      </c>
      <c r="EE143" s="4">
        <v>55270857.35</v>
      </c>
      <c r="EF143" s="4">
        <v>567840047.33</v>
      </c>
      <c r="EG143" s="4">
        <v>-206576871.84</v>
      </c>
      <c r="EH143" s="4">
        <v>42144804.62</v>
      </c>
      <c r="EI143" s="4">
        <v>29693209.36</v>
      </c>
      <c r="EJ143" s="4">
        <v>-14415272.9</v>
      </c>
      <c r="EK143" s="4">
        <v>0</v>
      </c>
      <c r="EL143" s="4">
        <v>-1500000</v>
      </c>
      <c r="EM143" s="4">
        <v>0</v>
      </c>
      <c r="EN143" s="4">
        <v>0</v>
      </c>
      <c r="EO143" s="4">
        <v>0</v>
      </c>
      <c r="EP143" s="4">
        <v>0</v>
      </c>
      <c r="EQ143" s="4">
        <v>0</v>
      </c>
      <c r="ER143" s="4">
        <v>-3486841.18</v>
      </c>
      <c r="ES143" s="4">
        <v>-10223067.44</v>
      </c>
      <c r="ET143" s="4">
        <v>0</v>
      </c>
      <c r="EU143" s="4">
        <v>-154140971.94</v>
      </c>
      <c r="EV143" s="4">
        <v>-155488253.87</v>
      </c>
      <c r="EW143" s="4">
        <v>65906735</v>
      </c>
      <c r="EX143" s="4">
        <v>-39108529.77</v>
      </c>
      <c r="EY143" s="4">
        <v>0</v>
      </c>
      <c r="EZ143" s="4">
        <v>26798205.23</v>
      </c>
      <c r="FA143" s="4">
        <v>-51647773.62</v>
      </c>
      <c r="FB143" s="4">
        <v>199250626.03</v>
      </c>
      <c r="FC143" s="4">
        <v>0</v>
      </c>
      <c r="FD143" s="4">
        <v>0</v>
      </c>
      <c r="FE143" s="4">
        <v>0</v>
      </c>
      <c r="FF143" s="4">
        <v>0</v>
      </c>
      <c r="FG143" s="4">
        <v>1030153.19</v>
      </c>
      <c r="FH143" s="4">
        <v>200280779.22</v>
      </c>
      <c r="FI143" s="4">
        <v>0</v>
      </c>
      <c r="FJ143" s="4">
        <v>17990571.68</v>
      </c>
      <c r="FK143" s="4">
        <v>0</v>
      </c>
      <c r="FL143" s="4">
        <v>0</v>
      </c>
      <c r="FM143" s="4">
        <v>17990571.68</v>
      </c>
      <c r="FN143" s="11">
        <f t="shared" si="4"/>
        <v>-0.22198285775319102</v>
      </c>
      <c r="FO143" s="11">
        <f t="shared" si="5"/>
        <v>0.3217873531205382</v>
      </c>
    </row>
    <row r="144" spans="1:171" ht="12.75">
      <c r="A144" s="3" t="s">
        <v>203</v>
      </c>
      <c r="B144" s="4">
        <v>3274136.39</v>
      </c>
      <c r="C144" s="4">
        <v>13353897.98</v>
      </c>
      <c r="D144" s="4">
        <v>11384979.84</v>
      </c>
      <c r="E144" s="4">
        <v>232433.12</v>
      </c>
      <c r="F144" s="4">
        <v>28245447.33</v>
      </c>
      <c r="G144" s="4">
        <v>22857519.82</v>
      </c>
      <c r="H144" s="4">
        <v>2069976.71</v>
      </c>
      <c r="I144" s="4">
        <v>1061835.44</v>
      </c>
      <c r="J144" s="4">
        <v>25989331.97</v>
      </c>
      <c r="K144" s="4">
        <v>-2026112.13</v>
      </c>
      <c r="L144" s="4">
        <v>0</v>
      </c>
      <c r="M144" s="4">
        <v>767109.75</v>
      </c>
      <c r="N144" s="4">
        <v>-150000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-345515.83</v>
      </c>
      <c r="W144" s="4">
        <v>-174185.08</v>
      </c>
      <c r="X144" s="4">
        <v>0</v>
      </c>
      <c r="Y144" s="4">
        <v>-1754518.21</v>
      </c>
      <c r="Z144" s="4">
        <v>501597.15</v>
      </c>
      <c r="AA144" s="4">
        <v>1180000</v>
      </c>
      <c r="AB144" s="4">
        <v>-1899900</v>
      </c>
      <c r="AC144" s="4">
        <v>0</v>
      </c>
      <c r="AD144" s="4">
        <v>-719900</v>
      </c>
      <c r="AE144" s="4">
        <v>429989.72</v>
      </c>
      <c r="AF144" s="4">
        <v>3680000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3680000</v>
      </c>
      <c r="AM144" s="4">
        <v>0</v>
      </c>
      <c r="AN144" s="4">
        <v>507787.22</v>
      </c>
      <c r="AO144" s="4">
        <v>0</v>
      </c>
      <c r="AP144" s="4">
        <v>0</v>
      </c>
      <c r="AQ144" s="4">
        <v>507787.22</v>
      </c>
      <c r="AR144" s="4">
        <v>3722628.35</v>
      </c>
      <c r="AS144" s="4">
        <v>15407000.22</v>
      </c>
      <c r="AT144" s="4">
        <v>12189154.54</v>
      </c>
      <c r="AU144" s="4">
        <v>428304.44</v>
      </c>
      <c r="AV144" s="4">
        <v>31747087.55</v>
      </c>
      <c r="AW144" s="4">
        <v>25870841.66</v>
      </c>
      <c r="AX144" s="4">
        <v>2384084.59</v>
      </c>
      <c r="AY144" s="4">
        <v>2113435.52</v>
      </c>
      <c r="AZ144" s="4">
        <v>30368361.77</v>
      </c>
      <c r="BA144" s="4">
        <v>-5888181.76</v>
      </c>
      <c r="BB144" s="4">
        <v>964679</v>
      </c>
      <c r="BC144" s="4">
        <v>507977.77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-339088.4</v>
      </c>
      <c r="BM144" s="4">
        <v>-185603.7</v>
      </c>
      <c r="BN144" s="4">
        <v>0</v>
      </c>
      <c r="BO144" s="4">
        <v>-4754613.39</v>
      </c>
      <c r="BP144" s="4">
        <v>-3375887.61</v>
      </c>
      <c r="BQ144" s="4">
        <v>5296000</v>
      </c>
      <c r="BR144" s="4">
        <v>-2275000</v>
      </c>
      <c r="BS144" s="4">
        <v>0</v>
      </c>
      <c r="BT144" s="4">
        <v>3021000</v>
      </c>
      <c r="BU144" s="4">
        <v>-460251.02</v>
      </c>
      <c r="BV144" s="4">
        <v>6701000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6701000</v>
      </c>
      <c r="CC144" s="4">
        <v>0</v>
      </c>
      <c r="CD144" s="4">
        <v>47536.2</v>
      </c>
      <c r="CE144" s="4">
        <v>0</v>
      </c>
      <c r="CF144" s="4">
        <v>0</v>
      </c>
      <c r="CG144" s="4">
        <v>47536.2</v>
      </c>
      <c r="CH144" s="4">
        <v>4374509</v>
      </c>
      <c r="CI144" s="4">
        <v>18776721.74</v>
      </c>
      <c r="CJ144" s="4">
        <v>12943695.2</v>
      </c>
      <c r="CK144" s="4">
        <v>349698.88</v>
      </c>
      <c r="CL144" s="4">
        <v>36444624.82</v>
      </c>
      <c r="CM144" s="4">
        <v>27527957.24</v>
      </c>
      <c r="CN144" s="4">
        <v>2335407.41</v>
      </c>
      <c r="CO144" s="4">
        <v>1216415.04</v>
      </c>
      <c r="CP144" s="4">
        <v>31079779.69</v>
      </c>
      <c r="CQ144" s="4">
        <v>-2379972.58</v>
      </c>
      <c r="CR144" s="4">
        <v>819000</v>
      </c>
      <c r="CS144" s="4">
        <v>3445000</v>
      </c>
      <c r="CT144" s="4">
        <v>-1144121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-163394.54</v>
      </c>
      <c r="DC144" s="4">
        <v>-192990</v>
      </c>
      <c r="DD144" s="4">
        <v>0</v>
      </c>
      <c r="DE144" s="4">
        <v>576511.88</v>
      </c>
      <c r="DF144" s="4">
        <v>5941357.01</v>
      </c>
      <c r="DG144" s="4">
        <v>0</v>
      </c>
      <c r="DH144" s="4">
        <v>-2925000</v>
      </c>
      <c r="DI144" s="4">
        <v>0</v>
      </c>
      <c r="DJ144" s="4">
        <v>-2925000</v>
      </c>
      <c r="DK144" s="4">
        <v>2014118.96</v>
      </c>
      <c r="DL144" s="4">
        <v>3776000</v>
      </c>
      <c r="DM144" s="4">
        <v>0</v>
      </c>
      <c r="DN144" s="4">
        <v>0</v>
      </c>
      <c r="DO144" s="4">
        <v>0</v>
      </c>
      <c r="DP144" s="4">
        <v>0</v>
      </c>
      <c r="DQ144" s="4">
        <v>0</v>
      </c>
      <c r="DR144" s="4">
        <v>3776000</v>
      </c>
      <c r="DS144" s="4">
        <v>0</v>
      </c>
      <c r="DT144" s="4">
        <v>2061655.16</v>
      </c>
      <c r="DU144" s="4">
        <v>0</v>
      </c>
      <c r="DV144" s="4">
        <v>0</v>
      </c>
      <c r="DW144" s="4">
        <v>2061655.16</v>
      </c>
      <c r="DX144" s="4">
        <v>4882087</v>
      </c>
      <c r="DY144" s="4">
        <v>23698361.41</v>
      </c>
      <c r="DZ144" s="4">
        <v>13471024.82</v>
      </c>
      <c r="EA144" s="4">
        <v>367723.5</v>
      </c>
      <c r="EB144" s="4">
        <v>42419196.73</v>
      </c>
      <c r="EC144" s="4">
        <v>32668344.18</v>
      </c>
      <c r="ED144" s="4">
        <v>2456286.75</v>
      </c>
      <c r="EE144" s="4">
        <v>2552759.67</v>
      </c>
      <c r="EF144" s="4">
        <v>37677390.6</v>
      </c>
      <c r="EG144" s="4">
        <v>-6353605.81</v>
      </c>
      <c r="EH144" s="4">
        <v>0</v>
      </c>
      <c r="EI144" s="4">
        <v>3279000</v>
      </c>
      <c r="EJ144" s="4">
        <v>-318713.56</v>
      </c>
      <c r="EK144" s="4">
        <v>0</v>
      </c>
      <c r="EL144" s="4">
        <v>0</v>
      </c>
      <c r="EM144" s="4">
        <v>0</v>
      </c>
      <c r="EN144" s="4">
        <v>0</v>
      </c>
      <c r="EO144" s="4">
        <v>0</v>
      </c>
      <c r="EP144" s="4">
        <v>0</v>
      </c>
      <c r="EQ144" s="4">
        <v>0</v>
      </c>
      <c r="ER144" s="4">
        <v>48754.73</v>
      </c>
      <c r="ES144" s="4">
        <v>-139847.28</v>
      </c>
      <c r="ET144" s="4">
        <v>0</v>
      </c>
      <c r="EU144" s="4">
        <v>-3344564.64</v>
      </c>
      <c r="EV144" s="4">
        <v>1397241.49</v>
      </c>
      <c r="EW144" s="4">
        <v>0</v>
      </c>
      <c r="EX144" s="4">
        <v>-1800000</v>
      </c>
      <c r="EY144" s="4">
        <v>0</v>
      </c>
      <c r="EZ144" s="4">
        <v>-1800000</v>
      </c>
      <c r="FA144" s="4">
        <v>-755256.68</v>
      </c>
      <c r="FB144" s="4">
        <v>1976000</v>
      </c>
      <c r="FC144" s="4">
        <v>0</v>
      </c>
      <c r="FD144" s="4">
        <v>0</v>
      </c>
      <c r="FE144" s="4">
        <v>0</v>
      </c>
      <c r="FF144" s="4">
        <v>0</v>
      </c>
      <c r="FG144" s="4">
        <v>0</v>
      </c>
      <c r="FH144" s="4">
        <v>1976000</v>
      </c>
      <c r="FI144" s="4">
        <v>0</v>
      </c>
      <c r="FJ144" s="4">
        <v>1306398.48</v>
      </c>
      <c r="FK144" s="4">
        <v>0</v>
      </c>
      <c r="FL144" s="4">
        <v>0</v>
      </c>
      <c r="FM144" s="4">
        <v>1306398.48</v>
      </c>
      <c r="FN144" s="11">
        <f t="shared" si="4"/>
        <v>0.10524263503657347</v>
      </c>
      <c r="FO144" s="11">
        <f t="shared" si="5"/>
        <v>0.01578534181733903</v>
      </c>
    </row>
    <row r="145" spans="1:171" ht="12.75">
      <c r="A145" s="3" t="s">
        <v>204</v>
      </c>
      <c r="B145" s="4">
        <v>528317.48</v>
      </c>
      <c r="C145" s="4">
        <v>3826385.27</v>
      </c>
      <c r="D145" s="4">
        <v>3471327.45</v>
      </c>
      <c r="E145" s="4">
        <v>26125.45</v>
      </c>
      <c r="F145" s="4">
        <v>7852155.65</v>
      </c>
      <c r="G145" s="4">
        <v>6322748.57</v>
      </c>
      <c r="H145" s="4">
        <v>420872.37</v>
      </c>
      <c r="I145" s="4">
        <v>286304.88</v>
      </c>
      <c r="J145" s="4">
        <v>7029925.82</v>
      </c>
      <c r="K145" s="4">
        <v>-235615</v>
      </c>
      <c r="L145" s="4">
        <v>0</v>
      </c>
      <c r="M145" s="4">
        <v>19944</v>
      </c>
      <c r="N145" s="4">
        <v>-74693</v>
      </c>
      <c r="O145" s="4">
        <v>0</v>
      </c>
      <c r="P145" s="4">
        <v>0</v>
      </c>
      <c r="Q145" s="4">
        <v>0</v>
      </c>
      <c r="R145" s="4">
        <v>-1000</v>
      </c>
      <c r="S145" s="4">
        <v>0</v>
      </c>
      <c r="T145" s="4">
        <v>0</v>
      </c>
      <c r="U145" s="4">
        <v>0</v>
      </c>
      <c r="V145" s="4">
        <v>-100457.72</v>
      </c>
      <c r="W145" s="4">
        <v>-101894.11</v>
      </c>
      <c r="X145" s="4">
        <v>0</v>
      </c>
      <c r="Y145" s="4">
        <v>-391821.72</v>
      </c>
      <c r="Z145" s="4">
        <v>430408.11</v>
      </c>
      <c r="AA145" s="4">
        <v>151854</v>
      </c>
      <c r="AB145" s="4">
        <v>-613620.66</v>
      </c>
      <c r="AC145" s="4">
        <v>0</v>
      </c>
      <c r="AD145" s="4">
        <v>-461766.66</v>
      </c>
      <c r="AE145" s="4">
        <v>-107965.02</v>
      </c>
      <c r="AF145" s="4">
        <v>739069.34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739069.34</v>
      </c>
      <c r="AM145" s="4">
        <v>0</v>
      </c>
      <c r="AN145" s="4">
        <v>202559.32</v>
      </c>
      <c r="AO145" s="4">
        <v>14000</v>
      </c>
      <c r="AP145" s="4">
        <v>0</v>
      </c>
      <c r="AQ145" s="4">
        <v>216559.32</v>
      </c>
      <c r="AR145" s="4">
        <v>602281.36</v>
      </c>
      <c r="AS145" s="4">
        <v>4156998.82</v>
      </c>
      <c r="AT145" s="4">
        <v>3761776.87</v>
      </c>
      <c r="AU145" s="4">
        <v>61245.89</v>
      </c>
      <c r="AV145" s="4">
        <v>8582302.94</v>
      </c>
      <c r="AW145" s="4">
        <v>6912615.78</v>
      </c>
      <c r="AX145" s="4">
        <v>557336.18</v>
      </c>
      <c r="AY145" s="4">
        <v>416014.37</v>
      </c>
      <c r="AZ145" s="4">
        <v>7885966.33</v>
      </c>
      <c r="BA145" s="4">
        <v>-408502</v>
      </c>
      <c r="BB145" s="4">
        <v>30339.04</v>
      </c>
      <c r="BC145" s="4">
        <v>513178</v>
      </c>
      <c r="BD145" s="4">
        <v>-90052</v>
      </c>
      <c r="BE145" s="4">
        <v>0</v>
      </c>
      <c r="BF145" s="4">
        <v>0</v>
      </c>
      <c r="BG145" s="4">
        <v>0</v>
      </c>
      <c r="BH145" s="4">
        <v>-31300</v>
      </c>
      <c r="BI145" s="4">
        <v>0</v>
      </c>
      <c r="BJ145" s="4">
        <v>0</v>
      </c>
      <c r="BK145" s="4">
        <v>0</v>
      </c>
      <c r="BL145" s="4">
        <v>-9283.06</v>
      </c>
      <c r="BM145" s="4">
        <v>-14974.79</v>
      </c>
      <c r="BN145" s="4">
        <v>0</v>
      </c>
      <c r="BO145" s="4">
        <v>4379.98</v>
      </c>
      <c r="BP145" s="4">
        <v>700716.59</v>
      </c>
      <c r="BQ145" s="4">
        <v>0</v>
      </c>
      <c r="BR145" s="4">
        <v>-579027.08</v>
      </c>
      <c r="BS145" s="4">
        <v>0</v>
      </c>
      <c r="BT145" s="4">
        <v>-579027.08</v>
      </c>
      <c r="BU145" s="4">
        <v>116015.72</v>
      </c>
      <c r="BV145" s="4">
        <v>160042.26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160042.26</v>
      </c>
      <c r="CC145" s="4">
        <v>0</v>
      </c>
      <c r="CD145" s="4">
        <v>282121.04</v>
      </c>
      <c r="CE145" s="4">
        <v>50454</v>
      </c>
      <c r="CF145" s="4">
        <v>0</v>
      </c>
      <c r="CG145" s="4">
        <v>332575.04</v>
      </c>
      <c r="CH145" s="4">
        <v>645034.37</v>
      </c>
      <c r="CI145" s="4">
        <v>5202049.91</v>
      </c>
      <c r="CJ145" s="4">
        <v>3988491.6</v>
      </c>
      <c r="CK145" s="4">
        <v>75788.18</v>
      </c>
      <c r="CL145" s="4">
        <v>9911364.06</v>
      </c>
      <c r="CM145" s="4">
        <v>8158087.42</v>
      </c>
      <c r="CN145" s="4">
        <v>526172.75</v>
      </c>
      <c r="CO145" s="4">
        <v>1353647.83</v>
      </c>
      <c r="CP145" s="4">
        <v>10037908</v>
      </c>
      <c r="CQ145" s="4">
        <v>-6233243.2</v>
      </c>
      <c r="CR145" s="4">
        <v>46143.94</v>
      </c>
      <c r="CS145" s="4">
        <v>1972205.31</v>
      </c>
      <c r="CT145" s="4">
        <v>-55512.25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-58933.22</v>
      </c>
      <c r="DC145" s="4">
        <v>-66518.66</v>
      </c>
      <c r="DD145" s="4">
        <v>0</v>
      </c>
      <c r="DE145" s="4">
        <v>-4329339.42</v>
      </c>
      <c r="DF145" s="4">
        <v>-4455883.36</v>
      </c>
      <c r="DG145" s="4">
        <v>5296609.28</v>
      </c>
      <c r="DH145" s="4">
        <v>-201714.33</v>
      </c>
      <c r="DI145" s="4">
        <v>0</v>
      </c>
      <c r="DJ145" s="4">
        <v>5094894.95</v>
      </c>
      <c r="DK145" s="4">
        <v>488649.6</v>
      </c>
      <c r="DL145" s="4">
        <v>5254937.21</v>
      </c>
      <c r="DM145" s="4">
        <v>0</v>
      </c>
      <c r="DN145" s="4">
        <v>0</v>
      </c>
      <c r="DO145" s="4">
        <v>0</v>
      </c>
      <c r="DP145" s="4">
        <v>0</v>
      </c>
      <c r="DQ145" s="4">
        <v>0</v>
      </c>
      <c r="DR145" s="4">
        <v>5254937.21</v>
      </c>
      <c r="DS145" s="4">
        <v>0</v>
      </c>
      <c r="DT145" s="4">
        <v>272308.64</v>
      </c>
      <c r="DU145" s="4">
        <v>548916</v>
      </c>
      <c r="DV145" s="4">
        <v>0</v>
      </c>
      <c r="DW145" s="4">
        <v>821224.64</v>
      </c>
      <c r="DX145" s="4">
        <v>796497.13</v>
      </c>
      <c r="DY145" s="4">
        <v>6421793.25</v>
      </c>
      <c r="DZ145" s="4">
        <v>4629495.09</v>
      </c>
      <c r="EA145" s="4">
        <v>49584.98</v>
      </c>
      <c r="EB145" s="4">
        <v>11897370.45</v>
      </c>
      <c r="EC145" s="4">
        <v>9862665.91</v>
      </c>
      <c r="ED145" s="4">
        <v>478080.74</v>
      </c>
      <c r="EE145" s="4">
        <v>654409.98</v>
      </c>
      <c r="EF145" s="4">
        <v>10995156.63</v>
      </c>
      <c r="EG145" s="4">
        <v>-2001923.3</v>
      </c>
      <c r="EH145" s="4">
        <v>0</v>
      </c>
      <c r="EI145" s="4">
        <v>3331831</v>
      </c>
      <c r="EJ145" s="4">
        <v>-26436.51</v>
      </c>
      <c r="EK145" s="4">
        <v>0</v>
      </c>
      <c r="EL145" s="4">
        <v>0</v>
      </c>
      <c r="EM145" s="4">
        <v>0</v>
      </c>
      <c r="EN145" s="4">
        <v>0</v>
      </c>
      <c r="EO145" s="4">
        <v>0</v>
      </c>
      <c r="EP145" s="4">
        <v>0</v>
      </c>
      <c r="EQ145" s="4">
        <v>0</v>
      </c>
      <c r="ER145" s="4">
        <v>-131128.48</v>
      </c>
      <c r="ES145" s="4">
        <v>-213702.65</v>
      </c>
      <c r="ET145" s="4">
        <v>0</v>
      </c>
      <c r="EU145" s="4">
        <v>1172342.71</v>
      </c>
      <c r="EV145" s="4">
        <v>2074556.53</v>
      </c>
      <c r="EW145" s="4">
        <v>0</v>
      </c>
      <c r="EX145" s="4">
        <v>-387613.46</v>
      </c>
      <c r="EY145" s="4">
        <v>0</v>
      </c>
      <c r="EZ145" s="4">
        <v>-387613.46</v>
      </c>
      <c r="FA145" s="4">
        <v>1434918.01</v>
      </c>
      <c r="FB145" s="4">
        <v>4867323.75</v>
      </c>
      <c r="FC145" s="4">
        <v>0</v>
      </c>
      <c r="FD145" s="4">
        <v>0</v>
      </c>
      <c r="FE145" s="4">
        <v>0</v>
      </c>
      <c r="FF145" s="4">
        <v>0</v>
      </c>
      <c r="FG145" s="4">
        <v>0</v>
      </c>
      <c r="FH145" s="4">
        <v>4867323.75</v>
      </c>
      <c r="FI145" s="4">
        <v>0</v>
      </c>
      <c r="FJ145" s="4">
        <v>1664784.65</v>
      </c>
      <c r="FK145" s="4">
        <v>591358</v>
      </c>
      <c r="FL145" s="4">
        <v>0</v>
      </c>
      <c r="FM145" s="4">
        <v>2256142.65</v>
      </c>
      <c r="FN145" s="11">
        <f t="shared" si="4"/>
        <v>-0.10508222260154976</v>
      </c>
      <c r="FO145" s="11">
        <f t="shared" si="5"/>
        <v>0.2194754808193772</v>
      </c>
    </row>
    <row r="146" spans="1:171" ht="12.75">
      <c r="A146" s="3" t="s">
        <v>205</v>
      </c>
      <c r="B146" s="4">
        <v>667389.23</v>
      </c>
      <c r="C146" s="4">
        <v>7301625.72</v>
      </c>
      <c r="D146" s="4">
        <v>6415317.36</v>
      </c>
      <c r="E146" s="4">
        <v>426028.48</v>
      </c>
      <c r="F146" s="4">
        <v>14810360.79</v>
      </c>
      <c r="G146" s="4">
        <v>12586862.47</v>
      </c>
      <c r="H146" s="4">
        <v>917539.54</v>
      </c>
      <c r="I146" s="4">
        <v>1184562.59</v>
      </c>
      <c r="J146" s="4">
        <v>14688964.6</v>
      </c>
      <c r="K146" s="4">
        <v>-2927999.82</v>
      </c>
      <c r="L146" s="4">
        <v>72468.6</v>
      </c>
      <c r="M146" s="4">
        <v>1729582</v>
      </c>
      <c r="N146" s="4">
        <v>0</v>
      </c>
      <c r="O146" s="4">
        <v>0</v>
      </c>
      <c r="P146" s="4">
        <v>0</v>
      </c>
      <c r="Q146" s="4">
        <v>0</v>
      </c>
      <c r="R146" s="4">
        <v>-1000</v>
      </c>
      <c r="S146" s="4">
        <v>0</v>
      </c>
      <c r="T146" s="4">
        <v>0</v>
      </c>
      <c r="U146" s="4">
        <v>0</v>
      </c>
      <c r="V146" s="4">
        <v>-49828.56</v>
      </c>
      <c r="W146" s="4">
        <v>-50035.27</v>
      </c>
      <c r="X146" s="4">
        <v>0</v>
      </c>
      <c r="Y146" s="4">
        <v>-1176777.78</v>
      </c>
      <c r="Z146" s="4">
        <v>-1055381.59</v>
      </c>
      <c r="AA146" s="4">
        <v>1700000</v>
      </c>
      <c r="AB146" s="4">
        <v>-692814.36</v>
      </c>
      <c r="AC146" s="4">
        <v>0</v>
      </c>
      <c r="AD146" s="4">
        <v>1007185.64</v>
      </c>
      <c r="AE146" s="4">
        <v>658248.29</v>
      </c>
      <c r="AF146" s="4">
        <v>1975803.35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1975803.35</v>
      </c>
      <c r="AM146" s="4">
        <v>0</v>
      </c>
      <c r="AN146" s="4">
        <v>1199318.87</v>
      </c>
      <c r="AO146" s="4">
        <v>0</v>
      </c>
      <c r="AP146" s="4">
        <v>0</v>
      </c>
      <c r="AQ146" s="4">
        <v>1199318.87</v>
      </c>
      <c r="AR146" s="4">
        <v>660533.26</v>
      </c>
      <c r="AS146" s="4">
        <v>8326202.54</v>
      </c>
      <c r="AT146" s="4">
        <v>6775437.16</v>
      </c>
      <c r="AU146" s="4">
        <v>343851.75</v>
      </c>
      <c r="AV146" s="4">
        <v>16106024.71</v>
      </c>
      <c r="AW146" s="4">
        <v>13234716.5</v>
      </c>
      <c r="AX146" s="4">
        <v>1809215.69</v>
      </c>
      <c r="AY146" s="4">
        <v>1073596.48</v>
      </c>
      <c r="AZ146" s="4">
        <v>16117528.67</v>
      </c>
      <c r="BA146" s="4">
        <v>-2818420.24</v>
      </c>
      <c r="BB146" s="4">
        <v>73267</v>
      </c>
      <c r="BC146" s="4">
        <v>2215500</v>
      </c>
      <c r="BD146" s="4">
        <v>-152500</v>
      </c>
      <c r="BE146" s="4">
        <v>0</v>
      </c>
      <c r="BF146" s="4">
        <v>-10000</v>
      </c>
      <c r="BG146" s="4">
        <v>0</v>
      </c>
      <c r="BH146" s="4">
        <v>-177000</v>
      </c>
      <c r="BI146" s="4">
        <v>0</v>
      </c>
      <c r="BJ146" s="4">
        <v>0</v>
      </c>
      <c r="BK146" s="4">
        <v>0</v>
      </c>
      <c r="BL146" s="4">
        <v>-56999.89</v>
      </c>
      <c r="BM146" s="4">
        <v>-68764.69</v>
      </c>
      <c r="BN146" s="4">
        <v>0</v>
      </c>
      <c r="BO146" s="4">
        <v>-926153.13</v>
      </c>
      <c r="BP146" s="4">
        <v>-937657.09</v>
      </c>
      <c r="BQ146" s="4">
        <v>2798922.03</v>
      </c>
      <c r="BR146" s="4">
        <v>-588979.93</v>
      </c>
      <c r="BS146" s="4">
        <v>0</v>
      </c>
      <c r="BT146" s="4">
        <v>2209942.1</v>
      </c>
      <c r="BU146" s="4">
        <v>1163203.61</v>
      </c>
      <c r="BV146" s="4">
        <v>4185745.45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4185745.45</v>
      </c>
      <c r="CC146" s="4">
        <v>0</v>
      </c>
      <c r="CD146" s="4">
        <v>2362522.48</v>
      </c>
      <c r="CE146" s="4">
        <v>0</v>
      </c>
      <c r="CF146" s="4">
        <v>0</v>
      </c>
      <c r="CG146" s="4">
        <v>2362522.48</v>
      </c>
      <c r="CH146" s="4">
        <v>698345.27</v>
      </c>
      <c r="CI146" s="4">
        <v>10451130.47</v>
      </c>
      <c r="CJ146" s="4">
        <v>7511476.84</v>
      </c>
      <c r="CK146" s="4">
        <v>915865.5</v>
      </c>
      <c r="CL146" s="4">
        <v>19576818.08</v>
      </c>
      <c r="CM146" s="4">
        <v>14779711.18</v>
      </c>
      <c r="CN146" s="4">
        <v>1775380.05</v>
      </c>
      <c r="CO146" s="4">
        <v>1059905.19</v>
      </c>
      <c r="CP146" s="4">
        <v>17614996.42</v>
      </c>
      <c r="CQ146" s="4">
        <v>-2922418.97</v>
      </c>
      <c r="CR146" s="4">
        <v>0</v>
      </c>
      <c r="CS146" s="4">
        <v>3705863.41</v>
      </c>
      <c r="CT146" s="4">
        <v>-50000</v>
      </c>
      <c r="CU146" s="4">
        <v>0</v>
      </c>
      <c r="CV146" s="4">
        <v>0</v>
      </c>
      <c r="CW146" s="4">
        <v>0</v>
      </c>
      <c r="CX146" s="4">
        <v>-354000</v>
      </c>
      <c r="CY146" s="4">
        <v>0</v>
      </c>
      <c r="CZ146" s="4">
        <v>0</v>
      </c>
      <c r="DA146" s="4">
        <v>0</v>
      </c>
      <c r="DB146" s="4">
        <v>-78892.43</v>
      </c>
      <c r="DC146" s="4">
        <v>-139802.12</v>
      </c>
      <c r="DD146" s="4">
        <v>0</v>
      </c>
      <c r="DE146" s="4">
        <v>300552.01</v>
      </c>
      <c r="DF146" s="4">
        <v>2262373.67</v>
      </c>
      <c r="DG146" s="4">
        <v>0</v>
      </c>
      <c r="DH146" s="4">
        <v>-48368.48</v>
      </c>
      <c r="DI146" s="4">
        <v>0</v>
      </c>
      <c r="DJ146" s="4">
        <v>-48368.48</v>
      </c>
      <c r="DK146" s="4">
        <v>2043487.24</v>
      </c>
      <c r="DL146" s="4">
        <v>4137376.97</v>
      </c>
      <c r="DM146" s="4">
        <v>0</v>
      </c>
      <c r="DN146" s="4">
        <v>0</v>
      </c>
      <c r="DO146" s="4">
        <v>0</v>
      </c>
      <c r="DP146" s="4">
        <v>0</v>
      </c>
      <c r="DQ146" s="4">
        <v>0</v>
      </c>
      <c r="DR146" s="4">
        <v>4137376.97</v>
      </c>
      <c r="DS146" s="4">
        <v>0</v>
      </c>
      <c r="DT146" s="4">
        <v>4406009.72</v>
      </c>
      <c r="DU146" s="4">
        <v>0</v>
      </c>
      <c r="DV146" s="4">
        <v>0</v>
      </c>
      <c r="DW146" s="4">
        <v>4406009.72</v>
      </c>
      <c r="DX146" s="4">
        <v>686027.78</v>
      </c>
      <c r="DY146" s="4">
        <v>12984282.33</v>
      </c>
      <c r="DZ146" s="4">
        <v>8289276.92</v>
      </c>
      <c r="EA146" s="4">
        <v>2069737.09</v>
      </c>
      <c r="EB146" s="4">
        <v>24029324.12</v>
      </c>
      <c r="EC146" s="4">
        <v>17988301.02</v>
      </c>
      <c r="ED146" s="4">
        <v>1447698.66</v>
      </c>
      <c r="EE146" s="4">
        <v>1546693.02</v>
      </c>
      <c r="EF146" s="4">
        <v>20982692.7</v>
      </c>
      <c r="EG146" s="4">
        <v>-3060320.74</v>
      </c>
      <c r="EH146" s="4">
        <v>0</v>
      </c>
      <c r="EI146" s="4">
        <v>2044455</v>
      </c>
      <c r="EJ146" s="4">
        <v>0</v>
      </c>
      <c r="EK146" s="4">
        <v>0</v>
      </c>
      <c r="EL146" s="4">
        <v>0</v>
      </c>
      <c r="EM146" s="4">
        <v>0</v>
      </c>
      <c r="EN146" s="4">
        <v>-354000</v>
      </c>
      <c r="EO146" s="4">
        <v>0</v>
      </c>
      <c r="EP146" s="4">
        <v>0</v>
      </c>
      <c r="EQ146" s="4">
        <v>0</v>
      </c>
      <c r="ER146" s="4">
        <v>-22859.76</v>
      </c>
      <c r="ES146" s="4">
        <v>-187218.23</v>
      </c>
      <c r="ET146" s="4">
        <v>0</v>
      </c>
      <c r="EU146" s="4">
        <v>-1392725.5</v>
      </c>
      <c r="EV146" s="4">
        <v>1653905.92</v>
      </c>
      <c r="EW146" s="4">
        <v>0</v>
      </c>
      <c r="EX146" s="4">
        <v>0</v>
      </c>
      <c r="EY146" s="4">
        <v>0</v>
      </c>
      <c r="EZ146" s="4">
        <v>0</v>
      </c>
      <c r="FA146" s="4">
        <v>2664739.2</v>
      </c>
      <c r="FB146" s="4">
        <v>4138481.9</v>
      </c>
      <c r="FC146" s="4">
        <v>0</v>
      </c>
      <c r="FD146" s="4">
        <v>0</v>
      </c>
      <c r="FE146" s="4">
        <v>0</v>
      </c>
      <c r="FF146" s="4">
        <v>0</v>
      </c>
      <c r="FG146" s="4">
        <v>0</v>
      </c>
      <c r="FH146" s="4">
        <v>4138481.9</v>
      </c>
      <c r="FI146" s="4">
        <v>0</v>
      </c>
      <c r="FJ146" s="4">
        <v>7070748.92</v>
      </c>
      <c r="FK146" s="4">
        <v>0</v>
      </c>
      <c r="FL146" s="4">
        <v>0</v>
      </c>
      <c r="FM146" s="4">
        <v>7070748.92</v>
      </c>
      <c r="FN146" s="11">
        <f t="shared" si="4"/>
        <v>0.08003724534221313</v>
      </c>
      <c r="FO146" s="11">
        <f t="shared" si="5"/>
        <v>0</v>
      </c>
    </row>
    <row r="147" spans="1:171" ht="12.75">
      <c r="A147" s="3" t="s">
        <v>206</v>
      </c>
      <c r="B147" s="4">
        <v>5137972.08</v>
      </c>
      <c r="C147" s="4">
        <v>6006032.7</v>
      </c>
      <c r="D147" s="4">
        <v>3124887</v>
      </c>
      <c r="E147" s="4">
        <v>169916.08</v>
      </c>
      <c r="F147" s="4">
        <v>14438807.86</v>
      </c>
      <c r="G147" s="4">
        <v>12594059.11</v>
      </c>
      <c r="H147" s="4">
        <v>1083953.29</v>
      </c>
      <c r="I147" s="4">
        <v>1226002.64</v>
      </c>
      <c r="J147" s="4">
        <v>14904015.04</v>
      </c>
      <c r="K147" s="4">
        <v>-1530324.4</v>
      </c>
      <c r="L147" s="4">
        <v>70000</v>
      </c>
      <c r="M147" s="4">
        <v>919493.25</v>
      </c>
      <c r="N147" s="4">
        <v>0</v>
      </c>
      <c r="O147" s="4">
        <v>0</v>
      </c>
      <c r="P147" s="4">
        <v>-50000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-3290153.69</v>
      </c>
      <c r="W147" s="4">
        <v>-3290584.84</v>
      </c>
      <c r="X147" s="4">
        <v>0</v>
      </c>
      <c r="Y147" s="4">
        <v>-3880984.84</v>
      </c>
      <c r="Z147" s="4">
        <v>-4346192.02</v>
      </c>
      <c r="AA147" s="4">
        <v>0</v>
      </c>
      <c r="AB147" s="4">
        <v>0</v>
      </c>
      <c r="AC147" s="4">
        <v>0</v>
      </c>
      <c r="AD147" s="4">
        <v>0</v>
      </c>
      <c r="AE147" s="4">
        <v>-182348.63</v>
      </c>
      <c r="AF147" s="4">
        <v>6000000</v>
      </c>
      <c r="AG147" s="4">
        <v>0</v>
      </c>
      <c r="AH147" s="4">
        <v>7198746.79</v>
      </c>
      <c r="AI147" s="4">
        <v>0</v>
      </c>
      <c r="AJ147" s="4">
        <v>0</v>
      </c>
      <c r="AK147" s="4">
        <v>0</v>
      </c>
      <c r="AL147" s="4">
        <v>13198746.79</v>
      </c>
      <c r="AM147" s="4">
        <v>0</v>
      </c>
      <c r="AN147" s="4">
        <v>41058.94</v>
      </c>
      <c r="AO147" s="4">
        <v>0</v>
      </c>
      <c r="AP147" s="4">
        <v>0</v>
      </c>
      <c r="AQ147" s="4">
        <v>41058.94</v>
      </c>
      <c r="AR147" s="4">
        <v>4766178.88</v>
      </c>
      <c r="AS147" s="4">
        <v>6822432.89</v>
      </c>
      <c r="AT147" s="4">
        <v>7105527</v>
      </c>
      <c r="AU147" s="4">
        <v>2677723.96</v>
      </c>
      <c r="AV147" s="4">
        <v>21371862.73</v>
      </c>
      <c r="AW147" s="4">
        <v>12320060.26</v>
      </c>
      <c r="AX147" s="4">
        <v>1016459.99</v>
      </c>
      <c r="AY147" s="4">
        <v>1044448.73</v>
      </c>
      <c r="AZ147" s="4">
        <v>14380968.98</v>
      </c>
      <c r="BA147" s="4">
        <v>-1660682.96</v>
      </c>
      <c r="BB147" s="4">
        <v>75300</v>
      </c>
      <c r="BC147" s="4">
        <v>372243.65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7373374.32</v>
      </c>
      <c r="BM147" s="4">
        <v>-335941.75</v>
      </c>
      <c r="BN147" s="4">
        <v>0</v>
      </c>
      <c r="BO147" s="4">
        <v>6160235.01</v>
      </c>
      <c r="BP147" s="4">
        <v>13151128.76</v>
      </c>
      <c r="BQ147" s="4">
        <v>6115000</v>
      </c>
      <c r="BR147" s="4">
        <v>-6000000</v>
      </c>
      <c r="BS147" s="4">
        <v>241465</v>
      </c>
      <c r="BT147" s="4">
        <v>356465</v>
      </c>
      <c r="BU147" s="4">
        <v>667380.17</v>
      </c>
      <c r="BV147" s="4">
        <v>6356465</v>
      </c>
      <c r="BW147" s="4">
        <v>0</v>
      </c>
      <c r="BX147" s="4">
        <v>5537808.98</v>
      </c>
      <c r="BY147" s="4">
        <v>0</v>
      </c>
      <c r="BZ147" s="4">
        <v>0</v>
      </c>
      <c r="CA147" s="4">
        <v>0</v>
      </c>
      <c r="CB147" s="4">
        <v>11894273.98</v>
      </c>
      <c r="CC147" s="4">
        <v>0</v>
      </c>
      <c r="CD147" s="4">
        <v>708439.11</v>
      </c>
      <c r="CE147" s="4">
        <v>0</v>
      </c>
      <c r="CF147" s="4">
        <v>0</v>
      </c>
      <c r="CG147" s="4">
        <v>708439.11</v>
      </c>
      <c r="CH147" s="4">
        <v>6265745.71</v>
      </c>
      <c r="CI147" s="4">
        <v>8339408.19</v>
      </c>
      <c r="CJ147" s="4">
        <v>5345563.54</v>
      </c>
      <c r="CK147" s="4">
        <v>265188.55</v>
      </c>
      <c r="CL147" s="4">
        <v>20215905.99</v>
      </c>
      <c r="CM147" s="4">
        <v>12398720.38</v>
      </c>
      <c r="CN147" s="4">
        <v>1024600.35</v>
      </c>
      <c r="CO147" s="4">
        <v>860917.96</v>
      </c>
      <c r="CP147" s="4">
        <v>14284238.69</v>
      </c>
      <c r="CQ147" s="4">
        <v>-2787683.08</v>
      </c>
      <c r="CR147" s="4">
        <v>41924</v>
      </c>
      <c r="CS147" s="4">
        <v>1995889.62</v>
      </c>
      <c r="CT147" s="4">
        <v>-25426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-327763.09</v>
      </c>
      <c r="DC147" s="4">
        <v>-328663.92</v>
      </c>
      <c r="DD147" s="4">
        <v>0</v>
      </c>
      <c r="DE147" s="4">
        <v>-1103058.55</v>
      </c>
      <c r="DF147" s="4">
        <v>4828608.75</v>
      </c>
      <c r="DG147" s="4">
        <v>1050000</v>
      </c>
      <c r="DH147" s="4">
        <v>-1405000</v>
      </c>
      <c r="DI147" s="4">
        <v>-241465</v>
      </c>
      <c r="DJ147" s="4">
        <v>-596465</v>
      </c>
      <c r="DK147" s="4">
        <v>-223320.38</v>
      </c>
      <c r="DL147" s="4">
        <v>5760000</v>
      </c>
      <c r="DM147" s="4">
        <v>0</v>
      </c>
      <c r="DN147" s="4">
        <v>2096791.27</v>
      </c>
      <c r="DO147" s="4">
        <v>0</v>
      </c>
      <c r="DP147" s="4">
        <v>0</v>
      </c>
      <c r="DQ147" s="4">
        <v>0</v>
      </c>
      <c r="DR147" s="4">
        <v>7856791.27</v>
      </c>
      <c r="DS147" s="4">
        <v>0</v>
      </c>
      <c r="DT147" s="4">
        <v>485118.73</v>
      </c>
      <c r="DU147" s="4">
        <v>0</v>
      </c>
      <c r="DV147" s="4">
        <v>0</v>
      </c>
      <c r="DW147" s="4">
        <v>485118.73</v>
      </c>
      <c r="DX147" s="4">
        <v>5979318.34</v>
      </c>
      <c r="DY147" s="4">
        <v>9949322.97</v>
      </c>
      <c r="DZ147" s="4">
        <v>2521788.48</v>
      </c>
      <c r="EA147" s="4">
        <v>170182.72</v>
      </c>
      <c r="EB147" s="4">
        <v>18620612.51</v>
      </c>
      <c r="EC147" s="4">
        <v>13379861.42</v>
      </c>
      <c r="ED147" s="4">
        <v>686580.97</v>
      </c>
      <c r="EE147" s="4">
        <v>533476.94</v>
      </c>
      <c r="EF147" s="4">
        <v>14599919.33</v>
      </c>
      <c r="EG147" s="4">
        <v>-1793128.78</v>
      </c>
      <c r="EH147" s="4">
        <v>849460</v>
      </c>
      <c r="EI147" s="4">
        <v>1598021.02</v>
      </c>
      <c r="EJ147" s="4">
        <v>0</v>
      </c>
      <c r="EK147" s="4">
        <v>0</v>
      </c>
      <c r="EL147" s="4">
        <v>0</v>
      </c>
      <c r="EM147" s="4">
        <v>0</v>
      </c>
      <c r="EN147" s="4">
        <v>0</v>
      </c>
      <c r="EO147" s="4">
        <v>0</v>
      </c>
      <c r="EP147" s="4">
        <v>0</v>
      </c>
      <c r="EQ147" s="4">
        <v>0</v>
      </c>
      <c r="ER147" s="4">
        <v>-238477.27</v>
      </c>
      <c r="ES147" s="4">
        <v>-237306.6</v>
      </c>
      <c r="ET147" s="4">
        <v>0</v>
      </c>
      <c r="EU147" s="4">
        <v>415874.97</v>
      </c>
      <c r="EV147" s="4">
        <v>4436568.15</v>
      </c>
      <c r="EW147" s="4">
        <v>4712959.33</v>
      </c>
      <c r="EX147" s="4">
        <v>-6296502.21</v>
      </c>
      <c r="EY147" s="4">
        <v>0</v>
      </c>
      <c r="EZ147" s="4">
        <v>-1583542.88</v>
      </c>
      <c r="FA147" s="4">
        <v>1523672.15</v>
      </c>
      <c r="FB147" s="4">
        <v>4176457.12</v>
      </c>
      <c r="FC147" s="4">
        <v>0</v>
      </c>
      <c r="FD147" s="4">
        <v>493491.61</v>
      </c>
      <c r="FE147" s="4">
        <v>0</v>
      </c>
      <c r="FF147" s="4">
        <v>0</v>
      </c>
      <c r="FG147" s="4">
        <v>0</v>
      </c>
      <c r="FH147" s="4">
        <v>4669948.73</v>
      </c>
      <c r="FI147" s="4">
        <v>0</v>
      </c>
      <c r="FJ147" s="4">
        <v>2008790.88</v>
      </c>
      <c r="FK147" s="4">
        <v>0</v>
      </c>
      <c r="FL147" s="4">
        <v>0</v>
      </c>
      <c r="FM147" s="4">
        <v>2008790.88</v>
      </c>
      <c r="FN147" s="11">
        <f t="shared" si="4"/>
        <v>0.970436049313396</v>
      </c>
      <c r="FO147" s="11">
        <f t="shared" si="5"/>
        <v>0.1429146247778291</v>
      </c>
    </row>
    <row r="148" spans="1:171" ht="12.75">
      <c r="A148" s="3" t="s">
        <v>207</v>
      </c>
      <c r="B148" s="4">
        <v>2418698.2</v>
      </c>
      <c r="C148" s="4">
        <v>22589281.61</v>
      </c>
      <c r="D148" s="4">
        <v>11697281.78</v>
      </c>
      <c r="E148" s="4">
        <v>161209.49</v>
      </c>
      <c r="F148" s="4">
        <v>36866471.08</v>
      </c>
      <c r="G148" s="4">
        <v>26824721.91</v>
      </c>
      <c r="H148" s="4">
        <v>3082992.38</v>
      </c>
      <c r="I148" s="4">
        <v>2187530.61</v>
      </c>
      <c r="J148" s="4">
        <v>32095244.9</v>
      </c>
      <c r="K148" s="4">
        <v>-5903561.59</v>
      </c>
      <c r="L148" s="4">
        <v>843300</v>
      </c>
      <c r="M148" s="4">
        <v>0</v>
      </c>
      <c r="N148" s="4">
        <v>0</v>
      </c>
      <c r="O148" s="4">
        <v>0</v>
      </c>
      <c r="P148" s="4">
        <v>-33900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-257579.28</v>
      </c>
      <c r="W148" s="4">
        <v>-287484.07</v>
      </c>
      <c r="X148" s="4">
        <v>0</v>
      </c>
      <c r="Y148" s="4">
        <v>-5351740.87</v>
      </c>
      <c r="Z148" s="4">
        <v>-580514.69</v>
      </c>
      <c r="AA148" s="4">
        <v>5710504</v>
      </c>
      <c r="AB148" s="4">
        <v>-4781007.2</v>
      </c>
      <c r="AC148" s="4">
        <v>0</v>
      </c>
      <c r="AD148" s="4">
        <v>929496.8</v>
      </c>
      <c r="AE148" s="4">
        <v>-632758.22</v>
      </c>
      <c r="AF148" s="4">
        <v>10213001.42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10213001.42</v>
      </c>
      <c r="AM148" s="4">
        <v>0</v>
      </c>
      <c r="AN148" s="4">
        <v>2426505.25</v>
      </c>
      <c r="AO148" s="4">
        <v>0</v>
      </c>
      <c r="AP148" s="4">
        <v>0</v>
      </c>
      <c r="AQ148" s="4">
        <v>2426505.25</v>
      </c>
      <c r="AR148" s="4">
        <v>2455245.9</v>
      </c>
      <c r="AS148" s="4">
        <v>25926927.58</v>
      </c>
      <c r="AT148" s="4">
        <v>11589554.94</v>
      </c>
      <c r="AU148" s="4">
        <v>127130.01</v>
      </c>
      <c r="AV148" s="4">
        <v>40098858.43</v>
      </c>
      <c r="AW148" s="4">
        <v>30807160.82</v>
      </c>
      <c r="AX148" s="4">
        <v>3490834.92</v>
      </c>
      <c r="AY148" s="4">
        <v>1717346.92</v>
      </c>
      <c r="AZ148" s="4">
        <v>36015342.66</v>
      </c>
      <c r="BA148" s="4">
        <v>-2431929.18</v>
      </c>
      <c r="BB148" s="4">
        <v>1041000</v>
      </c>
      <c r="BC148" s="4">
        <v>0</v>
      </c>
      <c r="BD148" s="4">
        <v>0</v>
      </c>
      <c r="BE148" s="4">
        <v>0</v>
      </c>
      <c r="BF148" s="4">
        <v>-50900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-310266.67</v>
      </c>
      <c r="BM148" s="4">
        <v>-275372.54</v>
      </c>
      <c r="BN148" s="4">
        <v>0</v>
      </c>
      <c r="BO148" s="4">
        <v>-1752095.85</v>
      </c>
      <c r="BP148" s="4">
        <v>2331419.92</v>
      </c>
      <c r="BQ148" s="4">
        <v>0</v>
      </c>
      <c r="BR148" s="4">
        <v>-2172126.39</v>
      </c>
      <c r="BS148" s="4">
        <v>0</v>
      </c>
      <c r="BT148" s="4">
        <v>-2172126.39</v>
      </c>
      <c r="BU148" s="4">
        <v>-149548.97</v>
      </c>
      <c r="BV148" s="4">
        <v>8040875.03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8040875.03</v>
      </c>
      <c r="CC148" s="4">
        <v>0</v>
      </c>
      <c r="CD148" s="4">
        <v>2276956.28</v>
      </c>
      <c r="CE148" s="4">
        <v>0</v>
      </c>
      <c r="CF148" s="4">
        <v>0</v>
      </c>
      <c r="CG148" s="4">
        <v>2276956.28</v>
      </c>
      <c r="CH148" s="4">
        <v>2682358.52</v>
      </c>
      <c r="CI148" s="4">
        <v>31694098.49</v>
      </c>
      <c r="CJ148" s="4">
        <v>10735616.26</v>
      </c>
      <c r="CK148" s="4">
        <v>548929.22</v>
      </c>
      <c r="CL148" s="4">
        <v>45661002.49</v>
      </c>
      <c r="CM148" s="4">
        <v>34141643.43</v>
      </c>
      <c r="CN148" s="4">
        <v>3733304.52</v>
      </c>
      <c r="CO148" s="4">
        <v>2609995.9</v>
      </c>
      <c r="CP148" s="4">
        <v>40484943.85</v>
      </c>
      <c r="CQ148" s="4">
        <v>-5422346</v>
      </c>
      <c r="CR148" s="4">
        <v>1927368</v>
      </c>
      <c r="CS148" s="4">
        <v>1699000</v>
      </c>
      <c r="CT148" s="4">
        <v>-30000</v>
      </c>
      <c r="CU148" s="4">
        <v>0</v>
      </c>
      <c r="CV148" s="4">
        <v>-320000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-244706.84</v>
      </c>
      <c r="DC148" s="4">
        <v>-317227.61</v>
      </c>
      <c r="DD148" s="4">
        <v>0</v>
      </c>
      <c r="DE148" s="4">
        <v>-2390684.84</v>
      </c>
      <c r="DF148" s="4">
        <v>2785373.8</v>
      </c>
      <c r="DG148" s="4">
        <v>2700000</v>
      </c>
      <c r="DH148" s="4">
        <v>-2642472.23</v>
      </c>
      <c r="DI148" s="4">
        <v>0</v>
      </c>
      <c r="DJ148" s="4">
        <v>57527.77</v>
      </c>
      <c r="DK148" s="4">
        <v>2874908.77</v>
      </c>
      <c r="DL148" s="4">
        <v>8098402.8</v>
      </c>
      <c r="DM148" s="4">
        <v>0</v>
      </c>
      <c r="DN148" s="4">
        <v>0</v>
      </c>
      <c r="DO148" s="4">
        <v>0</v>
      </c>
      <c r="DP148" s="4">
        <v>0</v>
      </c>
      <c r="DQ148" s="4">
        <v>0</v>
      </c>
      <c r="DR148" s="4">
        <v>8098402.8</v>
      </c>
      <c r="DS148" s="4">
        <v>0</v>
      </c>
      <c r="DT148" s="4">
        <v>5151865.05</v>
      </c>
      <c r="DU148" s="4">
        <v>0</v>
      </c>
      <c r="DV148" s="4">
        <v>0</v>
      </c>
      <c r="DW148" s="4">
        <v>5151865.05</v>
      </c>
      <c r="DX148" s="4">
        <v>2973487.75</v>
      </c>
      <c r="DY148" s="4">
        <v>40471349.36</v>
      </c>
      <c r="DZ148" s="4">
        <v>12619966.04</v>
      </c>
      <c r="EA148" s="4">
        <v>514445.26</v>
      </c>
      <c r="EB148" s="4">
        <v>56579248.41</v>
      </c>
      <c r="EC148" s="4">
        <v>42568446.4</v>
      </c>
      <c r="ED148" s="4">
        <v>4492718.89</v>
      </c>
      <c r="EE148" s="4">
        <v>3687019.21</v>
      </c>
      <c r="EF148" s="4">
        <v>50748184.5</v>
      </c>
      <c r="EG148" s="4">
        <v>-9205954.06</v>
      </c>
      <c r="EH148" s="4">
        <v>0</v>
      </c>
      <c r="EI148" s="4">
        <v>3291493.21</v>
      </c>
      <c r="EJ148" s="4">
        <v>0</v>
      </c>
      <c r="EK148" s="4">
        <v>0</v>
      </c>
      <c r="EL148" s="4">
        <v>0</v>
      </c>
      <c r="EM148" s="4">
        <v>0</v>
      </c>
      <c r="EN148" s="4">
        <v>0</v>
      </c>
      <c r="EO148" s="4">
        <v>0</v>
      </c>
      <c r="EP148" s="4">
        <v>0</v>
      </c>
      <c r="EQ148" s="4">
        <v>0</v>
      </c>
      <c r="ER148" s="4">
        <v>-111855.52</v>
      </c>
      <c r="ES148" s="4">
        <v>-306408.24</v>
      </c>
      <c r="ET148" s="4">
        <v>0</v>
      </c>
      <c r="EU148" s="4">
        <v>-6026316.37</v>
      </c>
      <c r="EV148" s="4">
        <v>-195252.46</v>
      </c>
      <c r="EW148" s="4">
        <v>0</v>
      </c>
      <c r="EX148" s="4">
        <v>-2881217.31</v>
      </c>
      <c r="EY148" s="4">
        <v>0</v>
      </c>
      <c r="EZ148" s="4">
        <v>-2881217.31</v>
      </c>
      <c r="FA148" s="4">
        <v>-2350681.34</v>
      </c>
      <c r="FB148" s="4">
        <v>5217185.49</v>
      </c>
      <c r="FC148" s="4">
        <v>0</v>
      </c>
      <c r="FD148" s="4">
        <v>0</v>
      </c>
      <c r="FE148" s="4">
        <v>0</v>
      </c>
      <c r="FF148" s="4">
        <v>0</v>
      </c>
      <c r="FG148" s="4">
        <v>0</v>
      </c>
      <c r="FH148" s="4">
        <v>5217185.49</v>
      </c>
      <c r="FI148" s="4">
        <v>0</v>
      </c>
      <c r="FJ148" s="4">
        <v>2801183.71</v>
      </c>
      <c r="FK148" s="4">
        <v>0</v>
      </c>
      <c r="FL148" s="4">
        <v>0</v>
      </c>
      <c r="FM148" s="4">
        <v>2801183.71</v>
      </c>
      <c r="FN148" s="11">
        <f t="shared" si="4"/>
        <v>0.07672471254023856</v>
      </c>
      <c r="FO148" s="11">
        <f t="shared" si="5"/>
        <v>0.04270119960754001</v>
      </c>
    </row>
    <row r="149" spans="1:171" ht="12.75">
      <c r="A149" s="3" t="s">
        <v>208</v>
      </c>
      <c r="B149" s="4">
        <v>6982644.17</v>
      </c>
      <c r="C149" s="4">
        <v>50424545.27</v>
      </c>
      <c r="D149" s="4">
        <v>11850314.86</v>
      </c>
      <c r="E149" s="4">
        <v>3010295.26</v>
      </c>
      <c r="F149" s="4">
        <v>72267799.56</v>
      </c>
      <c r="G149" s="4">
        <v>57281424.77</v>
      </c>
      <c r="H149" s="4">
        <v>5086495.74</v>
      </c>
      <c r="I149" s="4">
        <v>11376824.47</v>
      </c>
      <c r="J149" s="4">
        <v>73744744.98</v>
      </c>
      <c r="K149" s="4">
        <v>-19559108.45</v>
      </c>
      <c r="L149" s="4">
        <v>41690336</v>
      </c>
      <c r="M149" s="4">
        <v>1998000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9735088</v>
      </c>
      <c r="V149" s="4">
        <v>-2235568.36</v>
      </c>
      <c r="W149" s="4">
        <v>-1200214.75</v>
      </c>
      <c r="X149" s="4">
        <v>0</v>
      </c>
      <c r="Y149" s="4">
        <v>31628747.19</v>
      </c>
      <c r="Z149" s="4">
        <v>30151801.77</v>
      </c>
      <c r="AA149" s="4">
        <v>144900</v>
      </c>
      <c r="AB149" s="4">
        <v>-10364589.18</v>
      </c>
      <c r="AC149" s="4">
        <v>0</v>
      </c>
      <c r="AD149" s="4">
        <v>-10219689.18</v>
      </c>
      <c r="AE149" s="4">
        <v>28069995.21</v>
      </c>
      <c r="AF149" s="4">
        <v>13050329.09</v>
      </c>
      <c r="AG149" s="4">
        <v>0</v>
      </c>
      <c r="AH149" s="4">
        <v>0</v>
      </c>
      <c r="AI149" s="4">
        <v>0</v>
      </c>
      <c r="AJ149" s="4">
        <v>0</v>
      </c>
      <c r="AK149" s="4">
        <v>46525.8</v>
      </c>
      <c r="AL149" s="4">
        <v>13096854.89</v>
      </c>
      <c r="AM149" s="4">
        <v>0</v>
      </c>
      <c r="AN149" s="4">
        <v>1171284.45</v>
      </c>
      <c r="AO149" s="4">
        <v>38029000</v>
      </c>
      <c r="AP149" s="4">
        <v>0</v>
      </c>
      <c r="AQ149" s="4">
        <v>39200284.45</v>
      </c>
      <c r="AR149" s="4">
        <v>13579517.88</v>
      </c>
      <c r="AS149" s="4">
        <v>59707221.95</v>
      </c>
      <c r="AT149" s="4">
        <v>16242352.36</v>
      </c>
      <c r="AU149" s="4">
        <v>2895322.88</v>
      </c>
      <c r="AV149" s="4">
        <v>92424415.07</v>
      </c>
      <c r="AW149" s="4">
        <v>73875957.89</v>
      </c>
      <c r="AX149" s="4">
        <v>4869572.28</v>
      </c>
      <c r="AY149" s="4">
        <v>13087102.7</v>
      </c>
      <c r="AZ149" s="4">
        <v>91832632.87</v>
      </c>
      <c r="BA149" s="4">
        <v>-48719294.37</v>
      </c>
      <c r="BB149" s="4">
        <v>36982562.78</v>
      </c>
      <c r="BC149" s="4">
        <v>1380000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40490.87</v>
      </c>
      <c r="BM149" s="4">
        <v>-687387.71</v>
      </c>
      <c r="BN149" s="4">
        <v>0</v>
      </c>
      <c r="BO149" s="4">
        <v>-10316240.72</v>
      </c>
      <c r="BP149" s="4">
        <v>-9724458.52</v>
      </c>
      <c r="BQ149" s="4">
        <v>3314373.43</v>
      </c>
      <c r="BR149" s="4">
        <v>-5631260.94</v>
      </c>
      <c r="BS149" s="4">
        <v>0</v>
      </c>
      <c r="BT149" s="4">
        <v>-2316887.51</v>
      </c>
      <c r="BU149" s="4">
        <v>-11647415.16</v>
      </c>
      <c r="BV149" s="4">
        <v>10733441.58</v>
      </c>
      <c r="BW149" s="4">
        <v>0</v>
      </c>
      <c r="BX149" s="4">
        <v>0</v>
      </c>
      <c r="BY149" s="4">
        <v>0</v>
      </c>
      <c r="BZ149" s="4">
        <v>0</v>
      </c>
      <c r="CA149" s="4">
        <v>36325.8</v>
      </c>
      <c r="CB149" s="4">
        <v>10769767.38</v>
      </c>
      <c r="CC149" s="4">
        <v>0</v>
      </c>
      <c r="CD149" s="4">
        <v>553277.29</v>
      </c>
      <c r="CE149" s="4">
        <v>26999592</v>
      </c>
      <c r="CF149" s="4">
        <v>0</v>
      </c>
      <c r="CG149" s="4">
        <v>27552869.29</v>
      </c>
      <c r="CH149" s="4">
        <v>10015280.49</v>
      </c>
      <c r="CI149" s="4">
        <v>78871814.21</v>
      </c>
      <c r="CJ149" s="4">
        <v>16702769.47</v>
      </c>
      <c r="CK149" s="4">
        <v>4141781.04</v>
      </c>
      <c r="CL149" s="4">
        <v>109731645.21</v>
      </c>
      <c r="CM149" s="4">
        <v>94820431.48</v>
      </c>
      <c r="CN149" s="4">
        <v>5032725.28</v>
      </c>
      <c r="CO149" s="4">
        <v>24027289.72</v>
      </c>
      <c r="CP149" s="4">
        <v>123880446.48</v>
      </c>
      <c r="CQ149" s="4">
        <v>-96104087.66</v>
      </c>
      <c r="CR149" s="4">
        <v>59829660</v>
      </c>
      <c r="CS149" s="4">
        <v>9018000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-1328889.83</v>
      </c>
      <c r="DC149" s="4">
        <v>-564842.01</v>
      </c>
      <c r="DD149" s="4">
        <v>0</v>
      </c>
      <c r="DE149" s="4">
        <v>-28585317.49</v>
      </c>
      <c r="DF149" s="4">
        <v>-42734118.76</v>
      </c>
      <c r="DG149" s="4">
        <v>18000000</v>
      </c>
      <c r="DH149" s="4">
        <v>-1673144.67</v>
      </c>
      <c r="DI149" s="4">
        <v>0</v>
      </c>
      <c r="DJ149" s="4">
        <v>16326855.33</v>
      </c>
      <c r="DK149" s="4">
        <v>-25740860.18</v>
      </c>
      <c r="DL149" s="4">
        <v>27060296.91</v>
      </c>
      <c r="DM149" s="4">
        <v>0</v>
      </c>
      <c r="DN149" s="4">
        <v>0</v>
      </c>
      <c r="DO149" s="4">
        <v>0</v>
      </c>
      <c r="DP149" s="4">
        <v>0</v>
      </c>
      <c r="DQ149" s="4">
        <v>26125.8</v>
      </c>
      <c r="DR149" s="4">
        <v>27086422.71</v>
      </c>
      <c r="DS149" s="4">
        <v>0</v>
      </c>
      <c r="DT149" s="4">
        <v>154702.11</v>
      </c>
      <c r="DU149" s="4">
        <v>1657307</v>
      </c>
      <c r="DV149" s="4">
        <v>0</v>
      </c>
      <c r="DW149" s="4">
        <v>1812009.11</v>
      </c>
      <c r="DX149" s="4">
        <v>18292756.13</v>
      </c>
      <c r="DY149" s="4">
        <v>106792030.3</v>
      </c>
      <c r="DZ149" s="4">
        <v>19889996.53</v>
      </c>
      <c r="EA149" s="4">
        <v>3977189.28</v>
      </c>
      <c r="EB149" s="4">
        <v>148951972.24</v>
      </c>
      <c r="EC149" s="4">
        <v>107168065.26</v>
      </c>
      <c r="ED149" s="4">
        <v>6618056.51</v>
      </c>
      <c r="EE149" s="4">
        <v>10995114.64</v>
      </c>
      <c r="EF149" s="4">
        <v>124781236.41</v>
      </c>
      <c r="EG149" s="4">
        <v>-24122722.28</v>
      </c>
      <c r="EH149" s="4">
        <v>206194662.09</v>
      </c>
      <c r="EI149" s="4">
        <v>5467966.1</v>
      </c>
      <c r="EJ149" s="4">
        <v>-1871148</v>
      </c>
      <c r="EK149" s="4">
        <v>0</v>
      </c>
      <c r="EL149" s="4">
        <v>0</v>
      </c>
      <c r="EM149" s="4">
        <v>0</v>
      </c>
      <c r="EN149" s="4">
        <v>0</v>
      </c>
      <c r="EO149" s="4">
        <v>0</v>
      </c>
      <c r="EP149" s="4">
        <v>0</v>
      </c>
      <c r="EQ149" s="4">
        <v>0</v>
      </c>
      <c r="ER149" s="4">
        <v>8309601.17</v>
      </c>
      <c r="ES149" s="4">
        <v>-670214.11</v>
      </c>
      <c r="ET149" s="4">
        <v>0</v>
      </c>
      <c r="EU149" s="4">
        <v>193978359.08</v>
      </c>
      <c r="EV149" s="4">
        <v>218149094.91</v>
      </c>
      <c r="EW149" s="4">
        <v>0</v>
      </c>
      <c r="EX149" s="4">
        <v>-20745071.8</v>
      </c>
      <c r="EY149" s="4">
        <v>0</v>
      </c>
      <c r="EZ149" s="4">
        <v>-20745071.8</v>
      </c>
      <c r="FA149" s="4">
        <v>190102624.97</v>
      </c>
      <c r="FB149" s="4">
        <v>6315225.11</v>
      </c>
      <c r="FC149" s="4">
        <v>0</v>
      </c>
      <c r="FD149" s="4">
        <v>0</v>
      </c>
      <c r="FE149" s="4">
        <v>0</v>
      </c>
      <c r="FF149" s="4">
        <v>0</v>
      </c>
      <c r="FG149" s="4">
        <v>15925.8</v>
      </c>
      <c r="FH149" s="4">
        <v>6331150.91</v>
      </c>
      <c r="FI149" s="4">
        <v>0</v>
      </c>
      <c r="FJ149" s="4">
        <v>191914634.08</v>
      </c>
      <c r="FK149" s="4">
        <v>0</v>
      </c>
      <c r="FL149" s="4">
        <v>0</v>
      </c>
      <c r="FM149" s="4">
        <v>191914634.08</v>
      </c>
      <c r="FN149" s="11">
        <f t="shared" si="4"/>
        <v>1.3148017878168647</v>
      </c>
      <c r="FO149" s="11">
        <f t="shared" si="5"/>
        <v>0</v>
      </c>
    </row>
    <row r="150" spans="1:171" ht="12.75">
      <c r="A150" s="3" t="s">
        <v>209</v>
      </c>
      <c r="B150" s="4">
        <v>921188.17</v>
      </c>
      <c r="C150" s="4">
        <v>7229750.05</v>
      </c>
      <c r="D150" s="4">
        <v>6811922.09</v>
      </c>
      <c r="E150" s="4">
        <v>57506.86</v>
      </c>
      <c r="F150" s="4">
        <v>15020367.17</v>
      </c>
      <c r="G150" s="4">
        <v>12869205</v>
      </c>
      <c r="H150" s="4">
        <v>873404.29</v>
      </c>
      <c r="I150" s="4">
        <v>1305401.41</v>
      </c>
      <c r="J150" s="4">
        <v>15048010.7</v>
      </c>
      <c r="K150" s="4">
        <v>-4684284.35</v>
      </c>
      <c r="L150" s="4">
        <v>15000</v>
      </c>
      <c r="M150" s="4">
        <v>3508612.32</v>
      </c>
      <c r="N150" s="4">
        <v>0</v>
      </c>
      <c r="O150" s="4">
        <v>0</v>
      </c>
      <c r="P150" s="4">
        <v>0</v>
      </c>
      <c r="Q150" s="4">
        <v>0</v>
      </c>
      <c r="R150" s="4">
        <v>-15000</v>
      </c>
      <c r="S150" s="4">
        <v>0</v>
      </c>
      <c r="T150" s="4">
        <v>0</v>
      </c>
      <c r="U150" s="4">
        <v>0</v>
      </c>
      <c r="V150" s="4">
        <v>-187294.6</v>
      </c>
      <c r="W150" s="4">
        <v>-191079.4</v>
      </c>
      <c r="X150" s="4">
        <v>0</v>
      </c>
      <c r="Y150" s="4">
        <v>-1362966.63</v>
      </c>
      <c r="Z150" s="4">
        <v>-1390610.16</v>
      </c>
      <c r="AA150" s="4">
        <v>2691694.92</v>
      </c>
      <c r="AB150" s="4">
        <v>-970546.68</v>
      </c>
      <c r="AC150" s="4">
        <v>0</v>
      </c>
      <c r="AD150" s="4">
        <v>1721148.24</v>
      </c>
      <c r="AE150" s="4">
        <v>404390.94</v>
      </c>
      <c r="AF150" s="4">
        <v>4871148.24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4871148.24</v>
      </c>
      <c r="AM150" s="4">
        <v>0</v>
      </c>
      <c r="AN150" s="4">
        <v>1138482.04</v>
      </c>
      <c r="AO150" s="4">
        <v>0</v>
      </c>
      <c r="AP150" s="4">
        <v>0</v>
      </c>
      <c r="AQ150" s="4">
        <v>1138482.04</v>
      </c>
      <c r="AR150" s="4">
        <v>1039099.08</v>
      </c>
      <c r="AS150" s="4">
        <v>8189502.95</v>
      </c>
      <c r="AT150" s="4">
        <v>7131243.43</v>
      </c>
      <c r="AU150" s="4">
        <v>71891.34</v>
      </c>
      <c r="AV150" s="4">
        <v>16431736.8</v>
      </c>
      <c r="AW150" s="4">
        <v>13400709.76</v>
      </c>
      <c r="AX150" s="4">
        <v>1092398.48</v>
      </c>
      <c r="AY150" s="4">
        <v>1140526.58</v>
      </c>
      <c r="AZ150" s="4">
        <v>15633634.82</v>
      </c>
      <c r="BA150" s="4">
        <v>-4008084.02</v>
      </c>
      <c r="BB150" s="4">
        <v>0</v>
      </c>
      <c r="BC150" s="4">
        <v>4262432.69</v>
      </c>
      <c r="BD150" s="4">
        <v>0</v>
      </c>
      <c r="BE150" s="4">
        <v>0</v>
      </c>
      <c r="BF150" s="4">
        <v>0</v>
      </c>
      <c r="BG150" s="4">
        <v>0</v>
      </c>
      <c r="BH150" s="4">
        <v>-52500</v>
      </c>
      <c r="BI150" s="4">
        <v>0</v>
      </c>
      <c r="BJ150" s="4">
        <v>0</v>
      </c>
      <c r="BK150" s="4">
        <v>0</v>
      </c>
      <c r="BL150" s="4">
        <v>-164759.9</v>
      </c>
      <c r="BM150" s="4">
        <v>-161139.3</v>
      </c>
      <c r="BN150" s="4">
        <v>0</v>
      </c>
      <c r="BO150" s="4">
        <v>37088.77</v>
      </c>
      <c r="BP150" s="4">
        <v>835190.75</v>
      </c>
      <c r="BQ150" s="4">
        <v>603000</v>
      </c>
      <c r="BR150" s="4">
        <v>-859313.91</v>
      </c>
      <c r="BS150" s="4">
        <v>0</v>
      </c>
      <c r="BT150" s="4">
        <v>-256313.91</v>
      </c>
      <c r="BU150" s="4">
        <v>123902.18</v>
      </c>
      <c r="BV150" s="4">
        <v>4614834.33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4614834.33</v>
      </c>
      <c r="CC150" s="4">
        <v>0</v>
      </c>
      <c r="CD150" s="4">
        <v>1262384.22</v>
      </c>
      <c r="CE150" s="4">
        <v>0</v>
      </c>
      <c r="CF150" s="4">
        <v>0</v>
      </c>
      <c r="CG150" s="4">
        <v>1262384.22</v>
      </c>
      <c r="CH150" s="4">
        <v>1215947.22</v>
      </c>
      <c r="CI150" s="4">
        <v>9858507.88</v>
      </c>
      <c r="CJ150" s="4">
        <v>6772344.38</v>
      </c>
      <c r="CK150" s="4">
        <v>110441.43</v>
      </c>
      <c r="CL150" s="4">
        <v>17957240.91</v>
      </c>
      <c r="CM150" s="4">
        <v>15119658.75</v>
      </c>
      <c r="CN150" s="4">
        <v>1137711.45</v>
      </c>
      <c r="CO150" s="4">
        <v>1620282.99</v>
      </c>
      <c r="CP150" s="4">
        <v>17877653.19</v>
      </c>
      <c r="CQ150" s="4">
        <v>-5549037.37</v>
      </c>
      <c r="CR150" s="4">
        <v>50922.83</v>
      </c>
      <c r="CS150" s="4">
        <v>3906812</v>
      </c>
      <c r="CT150" s="4">
        <v>0</v>
      </c>
      <c r="CU150" s="4">
        <v>0</v>
      </c>
      <c r="CV150" s="4">
        <v>0</v>
      </c>
      <c r="CW150" s="4">
        <v>0</v>
      </c>
      <c r="CX150" s="4">
        <v>-618000</v>
      </c>
      <c r="CY150" s="4">
        <v>0</v>
      </c>
      <c r="CZ150" s="4">
        <v>0</v>
      </c>
      <c r="DA150" s="4">
        <v>0</v>
      </c>
      <c r="DB150" s="4">
        <v>-272432.43</v>
      </c>
      <c r="DC150" s="4">
        <v>-260383.69</v>
      </c>
      <c r="DD150" s="4">
        <v>0</v>
      </c>
      <c r="DE150" s="4">
        <v>-2481734.97</v>
      </c>
      <c r="DF150" s="4">
        <v>-2402147.25</v>
      </c>
      <c r="DG150" s="4">
        <v>3900000</v>
      </c>
      <c r="DH150" s="4">
        <v>-1764097.8</v>
      </c>
      <c r="DI150" s="4">
        <v>0</v>
      </c>
      <c r="DJ150" s="4">
        <v>2135902.2</v>
      </c>
      <c r="DK150" s="4">
        <v>-44510.64</v>
      </c>
      <c r="DL150" s="4">
        <v>6750736.53</v>
      </c>
      <c r="DM150" s="4">
        <v>0</v>
      </c>
      <c r="DN150" s="4">
        <v>0</v>
      </c>
      <c r="DO150" s="4">
        <v>0</v>
      </c>
      <c r="DP150" s="4">
        <v>0</v>
      </c>
      <c r="DQ150" s="4">
        <v>0</v>
      </c>
      <c r="DR150" s="4">
        <v>6750736.53</v>
      </c>
      <c r="DS150" s="4">
        <v>0</v>
      </c>
      <c r="DT150" s="4">
        <v>1217873.58</v>
      </c>
      <c r="DU150" s="4">
        <v>0</v>
      </c>
      <c r="DV150" s="4">
        <v>0</v>
      </c>
      <c r="DW150" s="4">
        <v>1217873.58</v>
      </c>
      <c r="DX150" s="4">
        <v>973502.33</v>
      </c>
      <c r="DY150" s="4">
        <v>12147239.48</v>
      </c>
      <c r="DZ150" s="4">
        <v>7465087.7</v>
      </c>
      <c r="EA150" s="4">
        <v>97786.81</v>
      </c>
      <c r="EB150" s="4">
        <v>20683616.32</v>
      </c>
      <c r="EC150" s="4">
        <v>16639494.25</v>
      </c>
      <c r="ED150" s="4">
        <v>1170246.87</v>
      </c>
      <c r="EE150" s="4">
        <v>1284349.99</v>
      </c>
      <c r="EF150" s="4">
        <v>19094091.11</v>
      </c>
      <c r="EG150" s="4">
        <v>-4088856.3</v>
      </c>
      <c r="EH150" s="4">
        <v>7500</v>
      </c>
      <c r="EI150" s="4">
        <v>2394382.84</v>
      </c>
      <c r="EJ150" s="4">
        <v>-133178</v>
      </c>
      <c r="EK150" s="4">
        <v>0</v>
      </c>
      <c r="EL150" s="4">
        <v>0</v>
      </c>
      <c r="EM150" s="4">
        <v>0</v>
      </c>
      <c r="EN150" s="4">
        <v>0</v>
      </c>
      <c r="EO150" s="4">
        <v>0</v>
      </c>
      <c r="EP150" s="4">
        <v>0</v>
      </c>
      <c r="EQ150" s="4">
        <v>0</v>
      </c>
      <c r="ER150" s="4">
        <v>-344803.65</v>
      </c>
      <c r="ES150" s="4">
        <v>-345703.87</v>
      </c>
      <c r="ET150" s="4">
        <v>0</v>
      </c>
      <c r="EU150" s="4">
        <v>-2164955.11</v>
      </c>
      <c r="EV150" s="4">
        <v>-575429.9</v>
      </c>
      <c r="EW150" s="4">
        <v>2700000</v>
      </c>
      <c r="EX150" s="4">
        <v>-2444977.53</v>
      </c>
      <c r="EY150" s="4">
        <v>0</v>
      </c>
      <c r="EZ150" s="4">
        <v>255022.47</v>
      </c>
      <c r="FA150" s="4">
        <v>-233032.1</v>
      </c>
      <c r="FB150" s="4">
        <v>7005759</v>
      </c>
      <c r="FC150" s="4">
        <v>0</v>
      </c>
      <c r="FD150" s="4">
        <v>0</v>
      </c>
      <c r="FE150" s="4">
        <v>0</v>
      </c>
      <c r="FF150" s="4">
        <v>0</v>
      </c>
      <c r="FG150" s="4">
        <v>0</v>
      </c>
      <c r="FH150" s="4">
        <v>7005759</v>
      </c>
      <c r="FI150" s="4">
        <v>0</v>
      </c>
      <c r="FJ150" s="4">
        <v>984841.48</v>
      </c>
      <c r="FK150" s="4">
        <v>0</v>
      </c>
      <c r="FL150" s="4">
        <v>0</v>
      </c>
      <c r="FM150" s="4">
        <v>984841.48</v>
      </c>
      <c r="FN150" s="11">
        <f t="shared" si="4"/>
        <v>-0.17081135645432433</v>
      </c>
      <c r="FO150" s="11">
        <f t="shared" si="5"/>
        <v>0.29109597793970293</v>
      </c>
    </row>
    <row r="151" spans="1:171" ht="12.75">
      <c r="A151" s="3" t="s">
        <v>210</v>
      </c>
      <c r="B151" s="4">
        <v>3152903.33</v>
      </c>
      <c r="C151" s="4">
        <v>6179903.33</v>
      </c>
      <c r="D151" s="4">
        <v>11266082.22</v>
      </c>
      <c r="E151" s="4">
        <v>98202.78</v>
      </c>
      <c r="F151" s="4">
        <v>20697091.66</v>
      </c>
      <c r="G151" s="4">
        <v>18212628.64</v>
      </c>
      <c r="H151" s="4">
        <v>835975.3</v>
      </c>
      <c r="I151" s="4">
        <v>670600.39</v>
      </c>
      <c r="J151" s="4">
        <v>19719204.33</v>
      </c>
      <c r="K151" s="4">
        <v>-40864.41</v>
      </c>
      <c r="L151" s="4">
        <v>226900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-75896.25</v>
      </c>
      <c r="W151" s="4">
        <v>-76494.15</v>
      </c>
      <c r="X151" s="4">
        <v>0</v>
      </c>
      <c r="Y151" s="4">
        <v>110139.34</v>
      </c>
      <c r="Z151" s="4">
        <v>1088026.67</v>
      </c>
      <c r="AA151" s="4">
        <v>1633.02</v>
      </c>
      <c r="AB151" s="4">
        <v>-511586.19</v>
      </c>
      <c r="AC151" s="4">
        <v>0</v>
      </c>
      <c r="AD151" s="4">
        <v>-509953.17</v>
      </c>
      <c r="AE151" s="4">
        <v>333528.95</v>
      </c>
      <c r="AF151" s="4">
        <v>678673.23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678673.23</v>
      </c>
      <c r="AM151" s="4">
        <v>0</v>
      </c>
      <c r="AN151" s="4">
        <v>1806919.32</v>
      </c>
      <c r="AO151" s="4">
        <v>0</v>
      </c>
      <c r="AP151" s="4">
        <v>0</v>
      </c>
      <c r="AQ151" s="4">
        <v>1806919.32</v>
      </c>
      <c r="AR151" s="4">
        <v>2962174.84</v>
      </c>
      <c r="AS151" s="4">
        <v>7026159.13</v>
      </c>
      <c r="AT151" s="4">
        <v>10036103.23</v>
      </c>
      <c r="AU151" s="4">
        <v>133820.92</v>
      </c>
      <c r="AV151" s="4">
        <v>20158258.12</v>
      </c>
      <c r="AW151" s="4">
        <v>16313634.53</v>
      </c>
      <c r="AX151" s="4">
        <v>957532.17</v>
      </c>
      <c r="AY151" s="4">
        <v>1269373.73</v>
      </c>
      <c r="AZ151" s="4">
        <v>18540540.43</v>
      </c>
      <c r="BA151" s="4">
        <v>-2947145.36</v>
      </c>
      <c r="BB151" s="4">
        <v>120000</v>
      </c>
      <c r="BC151" s="4">
        <v>1423370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37488.5</v>
      </c>
      <c r="BL151" s="4">
        <v>-39306.95</v>
      </c>
      <c r="BM151" s="4">
        <v>-40340.86</v>
      </c>
      <c r="BN151" s="4">
        <v>0</v>
      </c>
      <c r="BO151" s="4">
        <v>-1405593.81</v>
      </c>
      <c r="BP151" s="4">
        <v>212123.88</v>
      </c>
      <c r="BQ151" s="4">
        <v>0</v>
      </c>
      <c r="BR151" s="4">
        <v>-434892.91</v>
      </c>
      <c r="BS151" s="4">
        <v>0</v>
      </c>
      <c r="BT151" s="4">
        <v>-434892.91</v>
      </c>
      <c r="BU151" s="4">
        <v>-19707.55</v>
      </c>
      <c r="BV151" s="4">
        <v>243651.18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243651.18</v>
      </c>
      <c r="CC151" s="4">
        <v>0</v>
      </c>
      <c r="CD151" s="4">
        <v>1787211.77</v>
      </c>
      <c r="CE151" s="4">
        <v>0</v>
      </c>
      <c r="CF151" s="4">
        <v>0</v>
      </c>
      <c r="CG151" s="4">
        <v>1787211.77</v>
      </c>
      <c r="CH151" s="4">
        <v>3313586.19</v>
      </c>
      <c r="CI151" s="4">
        <v>8770685.72</v>
      </c>
      <c r="CJ151" s="4">
        <v>10590446.69</v>
      </c>
      <c r="CK151" s="4">
        <v>132544.95</v>
      </c>
      <c r="CL151" s="4">
        <v>22807263.55</v>
      </c>
      <c r="CM151" s="4">
        <v>18459625.53</v>
      </c>
      <c r="CN151" s="4">
        <v>827616.17</v>
      </c>
      <c r="CO151" s="4">
        <v>1230888.19</v>
      </c>
      <c r="CP151" s="4">
        <v>20518129.89</v>
      </c>
      <c r="CQ151" s="4">
        <v>-2249756.93</v>
      </c>
      <c r="CR151" s="4">
        <v>0</v>
      </c>
      <c r="CS151" s="4">
        <v>2116053.7</v>
      </c>
      <c r="CT151" s="4">
        <v>-17420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513.58</v>
      </c>
      <c r="DB151" s="4">
        <v>-6824.43</v>
      </c>
      <c r="DC151" s="4">
        <v>-15434.81</v>
      </c>
      <c r="DD151" s="4">
        <v>0</v>
      </c>
      <c r="DE151" s="4">
        <v>-157434.08</v>
      </c>
      <c r="DF151" s="4">
        <v>2131699.58</v>
      </c>
      <c r="DG151" s="4">
        <v>0</v>
      </c>
      <c r="DH151" s="4">
        <v>-202425.83</v>
      </c>
      <c r="DI151" s="4">
        <v>0</v>
      </c>
      <c r="DJ151" s="4">
        <v>-202425.83</v>
      </c>
      <c r="DK151" s="4">
        <v>2155498.67</v>
      </c>
      <c r="DL151" s="4">
        <v>39913.03</v>
      </c>
      <c r="DM151" s="4">
        <v>0</v>
      </c>
      <c r="DN151" s="4">
        <v>0</v>
      </c>
      <c r="DO151" s="4">
        <v>0</v>
      </c>
      <c r="DP151" s="4">
        <v>0</v>
      </c>
      <c r="DQ151" s="4">
        <v>0</v>
      </c>
      <c r="DR151" s="4">
        <v>39913.03</v>
      </c>
      <c r="DS151" s="4">
        <v>0</v>
      </c>
      <c r="DT151" s="4">
        <v>3942710.44</v>
      </c>
      <c r="DU151" s="4">
        <v>0</v>
      </c>
      <c r="DV151" s="4">
        <v>0</v>
      </c>
      <c r="DW151" s="4">
        <v>3942710.44</v>
      </c>
      <c r="DX151" s="4">
        <v>3566609.07</v>
      </c>
      <c r="DY151" s="4">
        <v>11145870.96</v>
      </c>
      <c r="DZ151" s="4">
        <v>12097947.45</v>
      </c>
      <c r="EA151" s="4">
        <v>119639.53</v>
      </c>
      <c r="EB151" s="4">
        <v>26930067.01</v>
      </c>
      <c r="EC151" s="4">
        <v>21054492.44</v>
      </c>
      <c r="ED151" s="4">
        <v>1072947.16</v>
      </c>
      <c r="EE151" s="4">
        <v>1247326.96</v>
      </c>
      <c r="EF151" s="4">
        <v>23374766.56</v>
      </c>
      <c r="EG151" s="4">
        <v>-4732497.21</v>
      </c>
      <c r="EH151" s="4">
        <v>84555</v>
      </c>
      <c r="EI151" s="4">
        <v>3219296</v>
      </c>
      <c r="EJ151" s="4">
        <v>0</v>
      </c>
      <c r="EK151" s="4">
        <v>0</v>
      </c>
      <c r="EL151" s="4">
        <v>0</v>
      </c>
      <c r="EM151" s="4">
        <v>0</v>
      </c>
      <c r="EN151" s="4">
        <v>0</v>
      </c>
      <c r="EO151" s="4">
        <v>0</v>
      </c>
      <c r="EP151" s="4">
        <v>0</v>
      </c>
      <c r="EQ151" s="4">
        <v>0</v>
      </c>
      <c r="ER151" s="4">
        <v>3986.02</v>
      </c>
      <c r="ES151" s="4">
        <v>-8843.79</v>
      </c>
      <c r="ET151" s="4">
        <v>0</v>
      </c>
      <c r="EU151" s="4">
        <v>-1424660.19</v>
      </c>
      <c r="EV151" s="4">
        <v>2130640.26</v>
      </c>
      <c r="EW151" s="4">
        <v>145000</v>
      </c>
      <c r="EX151" s="4">
        <v>-82377.8</v>
      </c>
      <c r="EY151" s="4">
        <v>0</v>
      </c>
      <c r="EZ151" s="4">
        <v>62622.2</v>
      </c>
      <c r="FA151" s="4">
        <v>2214245.41</v>
      </c>
      <c r="FB151" s="4">
        <v>102539.64</v>
      </c>
      <c r="FC151" s="4">
        <v>0</v>
      </c>
      <c r="FD151" s="4">
        <v>27560</v>
      </c>
      <c r="FE151" s="4">
        <v>0</v>
      </c>
      <c r="FF151" s="4">
        <v>0</v>
      </c>
      <c r="FG151" s="4">
        <v>0</v>
      </c>
      <c r="FH151" s="4">
        <v>130099.64</v>
      </c>
      <c r="FI151" s="4">
        <v>0</v>
      </c>
      <c r="FJ151" s="4">
        <v>6156955.85</v>
      </c>
      <c r="FK151" s="4">
        <v>0</v>
      </c>
      <c r="FL151" s="4">
        <v>0</v>
      </c>
      <c r="FM151" s="4">
        <v>6156955.85</v>
      </c>
      <c r="FN151" s="11">
        <f t="shared" si="4"/>
        <v>0.20655315814604056</v>
      </c>
      <c r="FO151" s="11">
        <f t="shared" si="5"/>
        <v>0</v>
      </c>
    </row>
    <row r="152" spans="1:171" ht="12.75">
      <c r="A152" s="3" t="s">
        <v>212</v>
      </c>
      <c r="B152" s="4">
        <v>1164959.93</v>
      </c>
      <c r="C152" s="4">
        <v>7381375.88</v>
      </c>
      <c r="D152" s="4">
        <v>6432429.71</v>
      </c>
      <c r="E152" s="4">
        <v>343314.27</v>
      </c>
      <c r="F152" s="4">
        <v>15322079.79</v>
      </c>
      <c r="G152" s="4">
        <v>13029865.36</v>
      </c>
      <c r="H152" s="4">
        <v>936161.18</v>
      </c>
      <c r="I152" s="4">
        <v>774512.71</v>
      </c>
      <c r="J152" s="4">
        <v>14740539.25</v>
      </c>
      <c r="K152" s="4">
        <v>-19491.52</v>
      </c>
      <c r="L152" s="4">
        <v>96092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-183665.05</v>
      </c>
      <c r="W152" s="4">
        <v>-184710.29</v>
      </c>
      <c r="X152" s="4">
        <v>0</v>
      </c>
      <c r="Y152" s="4">
        <v>-107064.57</v>
      </c>
      <c r="Z152" s="4">
        <v>474475.97</v>
      </c>
      <c r="AA152" s="4">
        <v>0</v>
      </c>
      <c r="AB152" s="4">
        <v>-300000</v>
      </c>
      <c r="AC152" s="4">
        <v>0</v>
      </c>
      <c r="AD152" s="4">
        <v>-300000</v>
      </c>
      <c r="AE152" s="4">
        <v>-172998.9</v>
      </c>
      <c r="AF152" s="4">
        <v>3350000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3350000</v>
      </c>
      <c r="AM152" s="4">
        <v>0</v>
      </c>
      <c r="AN152" s="4">
        <v>561997.57</v>
      </c>
      <c r="AO152" s="4">
        <v>0</v>
      </c>
      <c r="AP152" s="4">
        <v>0</v>
      </c>
      <c r="AQ152" s="4">
        <v>561997.57</v>
      </c>
      <c r="AR152" s="4">
        <v>924721.98</v>
      </c>
      <c r="AS152" s="4">
        <v>9020775.98</v>
      </c>
      <c r="AT152" s="4">
        <v>7482506.05</v>
      </c>
      <c r="AU152" s="4">
        <v>594658.66</v>
      </c>
      <c r="AV152" s="4">
        <v>18022662.67</v>
      </c>
      <c r="AW152" s="4">
        <v>14431701.9</v>
      </c>
      <c r="AX152" s="4">
        <v>1228390.55</v>
      </c>
      <c r="AY152" s="4">
        <v>977591.2</v>
      </c>
      <c r="AZ152" s="4">
        <v>16637683.65</v>
      </c>
      <c r="BA152" s="4">
        <v>-8124484.68</v>
      </c>
      <c r="BB152" s="4">
        <v>44066</v>
      </c>
      <c r="BC152" s="4">
        <v>7425444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-99334.62</v>
      </c>
      <c r="BM152" s="4">
        <v>-101112.76</v>
      </c>
      <c r="BN152" s="4">
        <v>0</v>
      </c>
      <c r="BO152" s="4">
        <v>-754309.3</v>
      </c>
      <c r="BP152" s="4">
        <v>630669.72</v>
      </c>
      <c r="BQ152" s="4">
        <v>0</v>
      </c>
      <c r="BR152" s="4">
        <v>-400000</v>
      </c>
      <c r="BS152" s="4">
        <v>0</v>
      </c>
      <c r="BT152" s="4">
        <v>-400000</v>
      </c>
      <c r="BU152" s="4">
        <v>275963.86</v>
      </c>
      <c r="BV152" s="4">
        <v>2950000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2950000</v>
      </c>
      <c r="CC152" s="4">
        <v>0</v>
      </c>
      <c r="CD152" s="4">
        <v>837961.43</v>
      </c>
      <c r="CE152" s="4">
        <v>0</v>
      </c>
      <c r="CF152" s="4">
        <v>0</v>
      </c>
      <c r="CG152" s="4">
        <v>837961.43</v>
      </c>
      <c r="CH152" s="4">
        <v>967646.51</v>
      </c>
      <c r="CI152" s="4">
        <v>11963290.44</v>
      </c>
      <c r="CJ152" s="4">
        <v>7994418.51</v>
      </c>
      <c r="CK152" s="4">
        <v>563970.24</v>
      </c>
      <c r="CL152" s="4">
        <v>21489325.7</v>
      </c>
      <c r="CM152" s="4">
        <v>16977265.92</v>
      </c>
      <c r="CN152" s="4">
        <v>1389994.01</v>
      </c>
      <c r="CO152" s="4">
        <v>1656814.06</v>
      </c>
      <c r="CP152" s="4">
        <v>20024073.99</v>
      </c>
      <c r="CQ152" s="4">
        <v>-5053872.28</v>
      </c>
      <c r="CR152" s="4">
        <v>0</v>
      </c>
      <c r="CS152" s="4">
        <v>4350531.35</v>
      </c>
      <c r="CT152" s="4">
        <v>-20730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-102350.96</v>
      </c>
      <c r="DC152" s="4">
        <v>-105335.54</v>
      </c>
      <c r="DD152" s="4">
        <v>0</v>
      </c>
      <c r="DE152" s="4">
        <v>-826421.89</v>
      </c>
      <c r="DF152" s="4">
        <v>638829.82</v>
      </c>
      <c r="DG152" s="4">
        <v>0</v>
      </c>
      <c r="DH152" s="4">
        <v>-400000</v>
      </c>
      <c r="DI152" s="4">
        <v>0</v>
      </c>
      <c r="DJ152" s="4">
        <v>-400000</v>
      </c>
      <c r="DK152" s="4">
        <v>622082.61</v>
      </c>
      <c r="DL152" s="4">
        <v>2550000</v>
      </c>
      <c r="DM152" s="4">
        <v>0</v>
      </c>
      <c r="DN152" s="4">
        <v>0</v>
      </c>
      <c r="DO152" s="4">
        <v>0</v>
      </c>
      <c r="DP152" s="4">
        <v>0</v>
      </c>
      <c r="DQ152" s="4">
        <v>0</v>
      </c>
      <c r="DR152" s="4">
        <v>2550000</v>
      </c>
      <c r="DS152" s="4">
        <v>0</v>
      </c>
      <c r="DT152" s="4">
        <v>1460044.04</v>
      </c>
      <c r="DU152" s="4">
        <v>0</v>
      </c>
      <c r="DV152" s="4">
        <v>0</v>
      </c>
      <c r="DW152" s="4">
        <v>1460044.04</v>
      </c>
      <c r="DX152" s="4">
        <v>1348960.4</v>
      </c>
      <c r="DY152" s="4">
        <v>14855652.93</v>
      </c>
      <c r="DZ152" s="4">
        <v>9909222.16</v>
      </c>
      <c r="EA152" s="4">
        <v>1236311.6</v>
      </c>
      <c r="EB152" s="4">
        <v>27350147.09</v>
      </c>
      <c r="EC152" s="4">
        <v>21054947.1</v>
      </c>
      <c r="ED152" s="4">
        <v>1596461.67</v>
      </c>
      <c r="EE152" s="4">
        <v>1717449.36</v>
      </c>
      <c r="EF152" s="4">
        <v>24368858.13</v>
      </c>
      <c r="EG152" s="4">
        <v>-62341</v>
      </c>
      <c r="EH152" s="4">
        <v>0</v>
      </c>
      <c r="EI152" s="4">
        <v>635593.2</v>
      </c>
      <c r="EJ152" s="4">
        <v>0</v>
      </c>
      <c r="EK152" s="4">
        <v>0</v>
      </c>
      <c r="EL152" s="4">
        <v>0</v>
      </c>
      <c r="EM152" s="4">
        <v>0</v>
      </c>
      <c r="EN152" s="4">
        <v>0</v>
      </c>
      <c r="EO152" s="4">
        <v>0</v>
      </c>
      <c r="EP152" s="4">
        <v>0</v>
      </c>
      <c r="EQ152" s="4">
        <v>0</v>
      </c>
      <c r="ER152" s="4">
        <v>-20341.6</v>
      </c>
      <c r="ES152" s="4">
        <v>-119625.25</v>
      </c>
      <c r="ET152" s="4">
        <v>0</v>
      </c>
      <c r="EU152" s="4">
        <v>552910.6</v>
      </c>
      <c r="EV152" s="4">
        <v>3534199.56</v>
      </c>
      <c r="EW152" s="4">
        <v>0</v>
      </c>
      <c r="EX152" s="4">
        <v>-400000</v>
      </c>
      <c r="EY152" s="4">
        <v>0</v>
      </c>
      <c r="EZ152" s="4">
        <v>-400000</v>
      </c>
      <c r="FA152" s="4">
        <v>3086774.69</v>
      </c>
      <c r="FB152" s="4">
        <v>2150000</v>
      </c>
      <c r="FC152" s="4">
        <v>0</v>
      </c>
      <c r="FD152" s="4">
        <v>0</v>
      </c>
      <c r="FE152" s="4">
        <v>0</v>
      </c>
      <c r="FF152" s="4">
        <v>0</v>
      </c>
      <c r="FG152" s="4">
        <v>0</v>
      </c>
      <c r="FH152" s="4">
        <v>2150000</v>
      </c>
      <c r="FI152" s="4">
        <v>0</v>
      </c>
      <c r="FJ152" s="4">
        <v>4546818.73</v>
      </c>
      <c r="FK152" s="4">
        <v>0</v>
      </c>
      <c r="FL152" s="4">
        <v>0</v>
      </c>
      <c r="FM152" s="4">
        <v>4546818.73</v>
      </c>
      <c r="FN152" s="11">
        <f t="shared" si="4"/>
        <v>0.19298525352098939</v>
      </c>
      <c r="FO152" s="11">
        <f t="shared" si="5"/>
        <v>0</v>
      </c>
    </row>
    <row r="153" spans="1:171" ht="12.75">
      <c r="A153" s="3" t="s">
        <v>211</v>
      </c>
      <c r="B153" s="4">
        <v>12881003.99</v>
      </c>
      <c r="C153" s="4">
        <v>70131131.31</v>
      </c>
      <c r="D153" s="4">
        <v>61227919.87</v>
      </c>
      <c r="E153" s="4">
        <v>648943.65</v>
      </c>
      <c r="F153" s="4">
        <v>144888998.82</v>
      </c>
      <c r="G153" s="4">
        <v>115795730.87</v>
      </c>
      <c r="H153" s="4">
        <v>5459951.6</v>
      </c>
      <c r="I153" s="4">
        <v>10616240.32</v>
      </c>
      <c r="J153" s="4">
        <v>131871922.79</v>
      </c>
      <c r="K153" s="4">
        <v>-29189307.8</v>
      </c>
      <c r="L153" s="4">
        <v>5133739.11</v>
      </c>
      <c r="M153" s="4">
        <v>3500000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-656815.9</v>
      </c>
      <c r="W153" s="4">
        <v>-901087.32</v>
      </c>
      <c r="X153" s="4">
        <v>0</v>
      </c>
      <c r="Y153" s="4">
        <v>-21212384.59</v>
      </c>
      <c r="Z153" s="4">
        <v>-8195308.56</v>
      </c>
      <c r="AA153" s="4">
        <v>6600000</v>
      </c>
      <c r="AB153" s="4">
        <v>-4848108</v>
      </c>
      <c r="AC153" s="4">
        <v>0</v>
      </c>
      <c r="AD153" s="4">
        <v>1751892</v>
      </c>
      <c r="AE153" s="4">
        <v>-3175630.48</v>
      </c>
      <c r="AF153" s="4">
        <v>31007803.13</v>
      </c>
      <c r="AG153" s="4">
        <v>0</v>
      </c>
      <c r="AH153" s="4">
        <v>0</v>
      </c>
      <c r="AI153" s="4">
        <v>387375.39</v>
      </c>
      <c r="AJ153" s="4">
        <v>0</v>
      </c>
      <c r="AK153" s="4">
        <v>0</v>
      </c>
      <c r="AL153" s="4">
        <v>31395178.52</v>
      </c>
      <c r="AM153" s="4">
        <v>0</v>
      </c>
      <c r="AN153" s="4">
        <v>12347858.64</v>
      </c>
      <c r="AO153" s="4">
        <v>0</v>
      </c>
      <c r="AP153" s="4">
        <v>0</v>
      </c>
      <c r="AQ153" s="4">
        <v>12347858.64</v>
      </c>
      <c r="AR153" s="4">
        <v>14382663.82</v>
      </c>
      <c r="AS153" s="4">
        <v>81340106.01</v>
      </c>
      <c r="AT153" s="4">
        <v>61715715.47</v>
      </c>
      <c r="AU153" s="4">
        <v>880043.5</v>
      </c>
      <c r="AV153" s="4">
        <v>158318528.8</v>
      </c>
      <c r="AW153" s="4">
        <v>117210511.22</v>
      </c>
      <c r="AX153" s="4">
        <v>9100205.46</v>
      </c>
      <c r="AY153" s="4">
        <v>9048262.57</v>
      </c>
      <c r="AZ153" s="4">
        <v>135358979.25</v>
      </c>
      <c r="BA153" s="4">
        <v>-23614297.79</v>
      </c>
      <c r="BB153" s="4">
        <v>769595.24</v>
      </c>
      <c r="BC153" s="4">
        <v>4287908.2</v>
      </c>
      <c r="BD153" s="4">
        <v>30682237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-719461.99</v>
      </c>
      <c r="BM153" s="4">
        <v>-975924.12</v>
      </c>
      <c r="BN153" s="4">
        <v>0</v>
      </c>
      <c r="BO153" s="4">
        <v>11405980.66</v>
      </c>
      <c r="BP153" s="4">
        <v>34365530.21</v>
      </c>
      <c r="BQ153" s="4">
        <v>54523.99</v>
      </c>
      <c r="BR153" s="4">
        <v>-5207498.4</v>
      </c>
      <c r="BS153" s="4">
        <v>0</v>
      </c>
      <c r="BT153" s="4">
        <v>-5152974.41</v>
      </c>
      <c r="BU153" s="4">
        <v>-1887589.73</v>
      </c>
      <c r="BV153" s="4">
        <v>25854828.72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25854828.72</v>
      </c>
      <c r="CC153" s="4">
        <v>0</v>
      </c>
      <c r="CD153" s="4">
        <v>10460268.91</v>
      </c>
      <c r="CE153" s="4">
        <v>0</v>
      </c>
      <c r="CF153" s="4">
        <v>0</v>
      </c>
      <c r="CG153" s="4">
        <v>10460268.91</v>
      </c>
      <c r="CH153" s="4">
        <v>14464694.89</v>
      </c>
      <c r="CI153" s="4">
        <v>97827635.76</v>
      </c>
      <c r="CJ153" s="4">
        <v>67418609.97</v>
      </c>
      <c r="CK153" s="4">
        <v>985547.42</v>
      </c>
      <c r="CL153" s="4">
        <v>180696488.04</v>
      </c>
      <c r="CM153" s="4">
        <v>135974194.31</v>
      </c>
      <c r="CN153" s="4">
        <v>7772565.3100000005</v>
      </c>
      <c r="CO153" s="4">
        <v>11207139.21</v>
      </c>
      <c r="CP153" s="4">
        <v>154953898.83</v>
      </c>
      <c r="CQ153" s="4">
        <v>-29091768.1</v>
      </c>
      <c r="CR153" s="4">
        <v>6874455.76</v>
      </c>
      <c r="CS153" s="4">
        <v>11228674.1</v>
      </c>
      <c r="CT153" s="4">
        <v>-1167146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-110801.37</v>
      </c>
      <c r="DC153" s="4">
        <v>-705026.48</v>
      </c>
      <c r="DD153" s="4">
        <v>0</v>
      </c>
      <c r="DE153" s="4">
        <v>-12266585.61</v>
      </c>
      <c r="DF153" s="4">
        <v>13476003.6</v>
      </c>
      <c r="DG153" s="4">
        <v>1778684.77</v>
      </c>
      <c r="DH153" s="4">
        <v>-4715233.32</v>
      </c>
      <c r="DI153" s="4">
        <v>0</v>
      </c>
      <c r="DJ153" s="4">
        <v>-2936548.55</v>
      </c>
      <c r="DK153" s="4">
        <v>7048034.07</v>
      </c>
      <c r="DL153" s="4">
        <v>22918280.17</v>
      </c>
      <c r="DM153" s="4">
        <v>0</v>
      </c>
      <c r="DN153" s="4">
        <v>0</v>
      </c>
      <c r="DO153" s="4">
        <v>0</v>
      </c>
      <c r="DP153" s="4">
        <v>0</v>
      </c>
      <c r="DQ153" s="4">
        <v>0</v>
      </c>
      <c r="DR153" s="4">
        <v>22918280.17</v>
      </c>
      <c r="DS153" s="4">
        <v>0</v>
      </c>
      <c r="DT153" s="4">
        <v>17508302.98</v>
      </c>
      <c r="DU153" s="4">
        <v>0</v>
      </c>
      <c r="DV153" s="4">
        <v>0</v>
      </c>
      <c r="DW153" s="4">
        <v>17508302.98</v>
      </c>
      <c r="DX153" s="4">
        <v>17091341.98</v>
      </c>
      <c r="DY153" s="4">
        <v>120783721.42</v>
      </c>
      <c r="DZ153" s="4">
        <v>78641045.4</v>
      </c>
      <c r="EA153" s="4">
        <v>1425307.78</v>
      </c>
      <c r="EB153" s="4">
        <v>217941416.58</v>
      </c>
      <c r="EC153" s="4">
        <v>160842024.4</v>
      </c>
      <c r="ED153" s="4">
        <v>16392911.22</v>
      </c>
      <c r="EE153" s="4">
        <v>18365604.42</v>
      </c>
      <c r="EF153" s="4">
        <v>195600540.04</v>
      </c>
      <c r="EG153" s="4">
        <v>-71624193.97</v>
      </c>
      <c r="EH153" s="4">
        <v>3238809</v>
      </c>
      <c r="EI153" s="4">
        <v>12097863.08</v>
      </c>
      <c r="EJ153" s="4">
        <v>-1528650</v>
      </c>
      <c r="EK153" s="4">
        <v>0</v>
      </c>
      <c r="EL153" s="4">
        <v>0</v>
      </c>
      <c r="EM153" s="4">
        <v>0</v>
      </c>
      <c r="EN153" s="4">
        <v>0</v>
      </c>
      <c r="EO153" s="4">
        <v>0</v>
      </c>
      <c r="EP153" s="4">
        <v>0</v>
      </c>
      <c r="EQ153" s="4">
        <v>0</v>
      </c>
      <c r="ER153" s="4">
        <v>144963.47</v>
      </c>
      <c r="ES153" s="4">
        <v>-718319.87</v>
      </c>
      <c r="ET153" s="4">
        <v>0</v>
      </c>
      <c r="EU153" s="4">
        <v>-57671208.42</v>
      </c>
      <c r="EV153" s="4">
        <v>-35330331.88</v>
      </c>
      <c r="EW153" s="4">
        <v>35785348.45</v>
      </c>
      <c r="EX153" s="4">
        <v>-4708790.01</v>
      </c>
      <c r="EY153" s="4">
        <v>0</v>
      </c>
      <c r="EZ153" s="4">
        <v>31076558.44</v>
      </c>
      <c r="FA153" s="4">
        <v>2072016.15</v>
      </c>
      <c r="FB153" s="4">
        <v>53994838.61</v>
      </c>
      <c r="FC153" s="4">
        <v>0</v>
      </c>
      <c r="FD153" s="4">
        <v>0</v>
      </c>
      <c r="FE153" s="4">
        <v>0</v>
      </c>
      <c r="FF153" s="4">
        <v>0</v>
      </c>
      <c r="FG153" s="4">
        <v>0</v>
      </c>
      <c r="FH153" s="4">
        <v>53994838.61</v>
      </c>
      <c r="FI153" s="4">
        <v>0</v>
      </c>
      <c r="FJ153" s="4">
        <v>19580319.13</v>
      </c>
      <c r="FK153" s="4">
        <v>0</v>
      </c>
      <c r="FL153" s="4">
        <v>0</v>
      </c>
      <c r="FM153" s="4">
        <v>19580319.13</v>
      </c>
      <c r="FN153" s="11">
        <f t="shared" si="4"/>
        <v>0.0198029976941797</v>
      </c>
      <c r="FO153" s="11">
        <f t="shared" si="5"/>
        <v>0.15790720286232252</v>
      </c>
    </row>
    <row r="154" spans="1:171" ht="12.75">
      <c r="A154" s="3" t="s">
        <v>213</v>
      </c>
      <c r="B154" s="4">
        <v>1184392.84</v>
      </c>
      <c r="C154" s="4">
        <v>5868787.99</v>
      </c>
      <c r="D154" s="4">
        <v>6548499.78</v>
      </c>
      <c r="E154" s="4">
        <v>302450.1</v>
      </c>
      <c r="F154" s="4">
        <v>13904130.71</v>
      </c>
      <c r="G154" s="4">
        <v>11470929.59</v>
      </c>
      <c r="H154" s="4">
        <v>952929.39</v>
      </c>
      <c r="I154" s="4">
        <v>667843.92</v>
      </c>
      <c r="J154" s="4">
        <v>13091702.9</v>
      </c>
      <c r="K154" s="4">
        <v>-746388.03</v>
      </c>
      <c r="L154" s="4">
        <v>53000</v>
      </c>
      <c r="M154" s="4">
        <v>203000</v>
      </c>
      <c r="N154" s="4">
        <v>0</v>
      </c>
      <c r="O154" s="4">
        <v>0</v>
      </c>
      <c r="P154" s="4">
        <v>0</v>
      </c>
      <c r="Q154" s="4">
        <v>0</v>
      </c>
      <c r="R154" s="4">
        <v>-9000</v>
      </c>
      <c r="S154" s="4">
        <v>0</v>
      </c>
      <c r="T154" s="4">
        <v>0</v>
      </c>
      <c r="U154" s="4">
        <v>0</v>
      </c>
      <c r="V154" s="4">
        <v>-8326.57</v>
      </c>
      <c r="W154" s="4">
        <v>-8789.57</v>
      </c>
      <c r="X154" s="4">
        <v>0</v>
      </c>
      <c r="Y154" s="4">
        <v>-507714.6</v>
      </c>
      <c r="Z154" s="4">
        <v>304713.21</v>
      </c>
      <c r="AA154" s="4">
        <v>0</v>
      </c>
      <c r="AB154" s="4">
        <v>-171428.4</v>
      </c>
      <c r="AC154" s="4">
        <v>0</v>
      </c>
      <c r="AD154" s="4">
        <v>-171428.4</v>
      </c>
      <c r="AE154" s="4">
        <v>83386.69</v>
      </c>
      <c r="AF154" s="4">
        <v>85714.8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85714.8</v>
      </c>
      <c r="AM154" s="4">
        <v>0</v>
      </c>
      <c r="AN154" s="4">
        <v>366257.49</v>
      </c>
      <c r="AO154" s="4">
        <v>0</v>
      </c>
      <c r="AP154" s="4">
        <v>0</v>
      </c>
      <c r="AQ154" s="4">
        <v>366257.49</v>
      </c>
      <c r="AR154" s="4">
        <v>1446368.38</v>
      </c>
      <c r="AS154" s="4">
        <v>6975492.17</v>
      </c>
      <c r="AT154" s="4">
        <v>8733681.41</v>
      </c>
      <c r="AU154" s="4">
        <v>589449.72</v>
      </c>
      <c r="AV154" s="4">
        <v>17744991.68</v>
      </c>
      <c r="AW154" s="4">
        <v>13225985.36</v>
      </c>
      <c r="AX154" s="4">
        <v>1419118.51</v>
      </c>
      <c r="AY154" s="4">
        <v>1677278.02</v>
      </c>
      <c r="AZ154" s="4">
        <v>16322381.89</v>
      </c>
      <c r="BA154" s="4">
        <v>-5626421.01</v>
      </c>
      <c r="BB154" s="4">
        <v>0</v>
      </c>
      <c r="BC154" s="4">
        <v>2149750.61</v>
      </c>
      <c r="BD154" s="4">
        <v>0</v>
      </c>
      <c r="BE154" s="4">
        <v>0</v>
      </c>
      <c r="BF154" s="4">
        <v>0</v>
      </c>
      <c r="BG154" s="4">
        <v>0</v>
      </c>
      <c r="BH154" s="4">
        <v>-244500</v>
      </c>
      <c r="BI154" s="4">
        <v>0</v>
      </c>
      <c r="BJ154" s="4">
        <v>0</v>
      </c>
      <c r="BK154" s="4">
        <v>0</v>
      </c>
      <c r="BL154" s="4">
        <v>-40037.5</v>
      </c>
      <c r="BM154" s="4">
        <v>-40414.24</v>
      </c>
      <c r="BN154" s="4">
        <v>0</v>
      </c>
      <c r="BO154" s="4">
        <v>-3761207.9</v>
      </c>
      <c r="BP154" s="4">
        <v>-2338598.11</v>
      </c>
      <c r="BQ154" s="4">
        <v>2350000</v>
      </c>
      <c r="BR154" s="4">
        <v>-85714.8</v>
      </c>
      <c r="BS154" s="4">
        <v>0</v>
      </c>
      <c r="BT154" s="4">
        <v>2264285.2</v>
      </c>
      <c r="BU154" s="4">
        <v>-221912.67</v>
      </c>
      <c r="BV154" s="4">
        <v>2350000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2350000</v>
      </c>
      <c r="CC154" s="4">
        <v>0</v>
      </c>
      <c r="CD154" s="4">
        <v>144344.82</v>
      </c>
      <c r="CE154" s="4">
        <v>0</v>
      </c>
      <c r="CF154" s="4">
        <v>0</v>
      </c>
      <c r="CG154" s="4">
        <v>144344.82</v>
      </c>
      <c r="CH154" s="4">
        <v>1361742.49</v>
      </c>
      <c r="CI154" s="4">
        <v>8300894.33</v>
      </c>
      <c r="CJ154" s="4">
        <v>8114953.21</v>
      </c>
      <c r="CK154" s="4">
        <v>901057.71</v>
      </c>
      <c r="CL154" s="4">
        <v>18678647.74</v>
      </c>
      <c r="CM154" s="4">
        <v>15154686.13</v>
      </c>
      <c r="CN154" s="4">
        <v>1230501.88</v>
      </c>
      <c r="CO154" s="4">
        <v>1119956.11</v>
      </c>
      <c r="CP154" s="4">
        <v>17505144.12</v>
      </c>
      <c r="CQ154" s="4">
        <v>-3421282.38</v>
      </c>
      <c r="CR154" s="4">
        <v>634300</v>
      </c>
      <c r="CS154" s="4">
        <v>2246847.11</v>
      </c>
      <c r="CT154" s="4">
        <v>-15000</v>
      </c>
      <c r="CU154" s="4">
        <v>0</v>
      </c>
      <c r="CV154" s="4">
        <v>0</v>
      </c>
      <c r="CW154" s="4">
        <v>0</v>
      </c>
      <c r="CX154" s="4">
        <v>-507000</v>
      </c>
      <c r="CY154" s="4">
        <v>0</v>
      </c>
      <c r="CZ154" s="4">
        <v>0</v>
      </c>
      <c r="DA154" s="4">
        <v>0</v>
      </c>
      <c r="DB154" s="4">
        <v>-109332.06</v>
      </c>
      <c r="DC154" s="4">
        <v>-110822.48</v>
      </c>
      <c r="DD154" s="4">
        <v>0</v>
      </c>
      <c r="DE154" s="4">
        <v>-1171467.33</v>
      </c>
      <c r="DF154" s="4">
        <v>2036.29</v>
      </c>
      <c r="DG154" s="4">
        <v>1500000</v>
      </c>
      <c r="DH154" s="4">
        <v>-746122.44</v>
      </c>
      <c r="DI154" s="4">
        <v>0</v>
      </c>
      <c r="DJ154" s="4">
        <v>753877.56</v>
      </c>
      <c r="DK154" s="4">
        <v>989873.19</v>
      </c>
      <c r="DL154" s="4">
        <v>3103877.56</v>
      </c>
      <c r="DM154" s="4">
        <v>0</v>
      </c>
      <c r="DN154" s="4">
        <v>0</v>
      </c>
      <c r="DO154" s="4">
        <v>0</v>
      </c>
      <c r="DP154" s="4">
        <v>0</v>
      </c>
      <c r="DQ154" s="4">
        <v>0</v>
      </c>
      <c r="DR154" s="4">
        <v>3103877.56</v>
      </c>
      <c r="DS154" s="4">
        <v>0</v>
      </c>
      <c r="DT154" s="4">
        <v>1134218.01</v>
      </c>
      <c r="DU154" s="4">
        <v>0</v>
      </c>
      <c r="DV154" s="4">
        <v>0</v>
      </c>
      <c r="DW154" s="4">
        <v>1134218.01</v>
      </c>
      <c r="DX154" s="4">
        <v>1535135.96</v>
      </c>
      <c r="DY154" s="4">
        <v>11040649.51</v>
      </c>
      <c r="DZ154" s="4">
        <v>8656055.54</v>
      </c>
      <c r="EA154" s="4">
        <v>1036582.75</v>
      </c>
      <c r="EB154" s="4">
        <v>22268423.76</v>
      </c>
      <c r="EC154" s="4">
        <v>17092660.53</v>
      </c>
      <c r="ED154" s="4">
        <v>1176296.12</v>
      </c>
      <c r="EE154" s="4">
        <v>1798902.36</v>
      </c>
      <c r="EF154" s="4">
        <v>20067859.01</v>
      </c>
      <c r="EG154" s="4">
        <v>-5556829.14</v>
      </c>
      <c r="EH154" s="4">
        <v>11500</v>
      </c>
      <c r="EI154" s="4">
        <v>2074471.55</v>
      </c>
      <c r="EJ154" s="4">
        <v>0</v>
      </c>
      <c r="EK154" s="4">
        <v>0</v>
      </c>
      <c r="EL154" s="4">
        <v>0</v>
      </c>
      <c r="EM154" s="4">
        <v>0</v>
      </c>
      <c r="EN154" s="4">
        <v>0</v>
      </c>
      <c r="EO154" s="4">
        <v>0</v>
      </c>
      <c r="EP154" s="4">
        <v>0</v>
      </c>
      <c r="EQ154" s="4">
        <v>0</v>
      </c>
      <c r="ER154" s="4">
        <v>-147917.01</v>
      </c>
      <c r="ES154" s="4">
        <v>-149475.38</v>
      </c>
      <c r="ET154" s="4">
        <v>0</v>
      </c>
      <c r="EU154" s="4">
        <v>-3618774.6</v>
      </c>
      <c r="EV154" s="4">
        <v>-1418209.85</v>
      </c>
      <c r="EW154" s="4">
        <v>2000000</v>
      </c>
      <c r="EX154" s="4">
        <v>-835006.55</v>
      </c>
      <c r="EY154" s="4">
        <v>0</v>
      </c>
      <c r="EZ154" s="4">
        <v>1164993.45</v>
      </c>
      <c r="FA154" s="4">
        <v>-623005.44</v>
      </c>
      <c r="FB154" s="4">
        <v>4268871.01</v>
      </c>
      <c r="FC154" s="4">
        <v>0</v>
      </c>
      <c r="FD154" s="4">
        <v>0</v>
      </c>
      <c r="FE154" s="4">
        <v>0</v>
      </c>
      <c r="FF154" s="4">
        <v>0</v>
      </c>
      <c r="FG154" s="4">
        <v>0</v>
      </c>
      <c r="FH154" s="4">
        <v>4268871.01</v>
      </c>
      <c r="FI154" s="4">
        <v>0</v>
      </c>
      <c r="FJ154" s="4">
        <v>511212.57</v>
      </c>
      <c r="FK154" s="4">
        <v>0</v>
      </c>
      <c r="FL154" s="4">
        <v>0</v>
      </c>
      <c r="FM154" s="4">
        <v>511212.57</v>
      </c>
      <c r="FN154" s="11">
        <f t="shared" si="4"/>
        <v>-0.15493051942891534</v>
      </c>
      <c r="FO154" s="11">
        <f t="shared" si="5"/>
        <v>0.1687437997632213</v>
      </c>
    </row>
    <row r="155" spans="1:171" ht="12.75">
      <c r="A155" s="3" t="s">
        <v>214</v>
      </c>
      <c r="B155" s="4">
        <v>10404916.78</v>
      </c>
      <c r="C155" s="4">
        <v>45130345.11</v>
      </c>
      <c r="D155" s="4">
        <v>28193586.86</v>
      </c>
      <c r="E155" s="4">
        <v>228753.56</v>
      </c>
      <c r="F155" s="4">
        <v>83957602.31</v>
      </c>
      <c r="G155" s="4">
        <v>66702733.58</v>
      </c>
      <c r="H155" s="4">
        <v>7145080.39</v>
      </c>
      <c r="I155" s="4">
        <v>7610349.99</v>
      </c>
      <c r="J155" s="4">
        <v>81458163.96</v>
      </c>
      <c r="K155" s="4">
        <v>-26973690</v>
      </c>
      <c r="L155" s="4">
        <v>1367937</v>
      </c>
      <c r="M155" s="4">
        <v>15090379.71</v>
      </c>
      <c r="N155" s="4">
        <v>0</v>
      </c>
      <c r="O155" s="4">
        <v>0</v>
      </c>
      <c r="P155" s="4">
        <v>0</v>
      </c>
      <c r="Q155" s="4">
        <v>0</v>
      </c>
      <c r="R155" s="4">
        <v>-85500</v>
      </c>
      <c r="S155" s="4">
        <v>0</v>
      </c>
      <c r="T155" s="4">
        <v>0</v>
      </c>
      <c r="U155" s="4">
        <v>0</v>
      </c>
      <c r="V155" s="4">
        <v>-249604.84</v>
      </c>
      <c r="W155" s="4">
        <v>-596701.77</v>
      </c>
      <c r="X155" s="4">
        <v>0</v>
      </c>
      <c r="Y155" s="4">
        <v>-10850478.13</v>
      </c>
      <c r="Z155" s="4">
        <v>-8351039.78</v>
      </c>
      <c r="AA155" s="4">
        <v>16382292.36</v>
      </c>
      <c r="AB155" s="4">
        <v>-4311303.91</v>
      </c>
      <c r="AC155" s="4">
        <v>0</v>
      </c>
      <c r="AD155" s="4">
        <v>12070988.45</v>
      </c>
      <c r="AE155" s="4">
        <v>7917746.76</v>
      </c>
      <c r="AF155" s="4">
        <v>26618236.59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26618236.59</v>
      </c>
      <c r="AM155" s="4">
        <v>0</v>
      </c>
      <c r="AN155" s="4">
        <v>8984009.74</v>
      </c>
      <c r="AO155" s="4">
        <v>0</v>
      </c>
      <c r="AP155" s="4">
        <v>0</v>
      </c>
      <c r="AQ155" s="4">
        <v>8984009.74</v>
      </c>
      <c r="AR155" s="4">
        <v>11054519.59</v>
      </c>
      <c r="AS155" s="4">
        <v>53150228.3</v>
      </c>
      <c r="AT155" s="4">
        <v>36504846.6</v>
      </c>
      <c r="AU155" s="4">
        <v>470345.41</v>
      </c>
      <c r="AV155" s="4">
        <v>101179939.9</v>
      </c>
      <c r="AW155" s="4">
        <v>76170262.66</v>
      </c>
      <c r="AX155" s="4">
        <v>8166910.44</v>
      </c>
      <c r="AY155" s="4">
        <v>4870330.83</v>
      </c>
      <c r="AZ155" s="4">
        <v>89207503.93</v>
      </c>
      <c r="BA155" s="4">
        <v>-8301469.37</v>
      </c>
      <c r="BB155" s="4">
        <v>1330210</v>
      </c>
      <c r="BC155" s="4">
        <v>4462971.72</v>
      </c>
      <c r="BD155" s="4">
        <v>-1005593</v>
      </c>
      <c r="BE155" s="4">
        <v>0</v>
      </c>
      <c r="BF155" s="4">
        <v>0</v>
      </c>
      <c r="BG155" s="4">
        <v>0</v>
      </c>
      <c r="BH155" s="4">
        <v>-297000</v>
      </c>
      <c r="BI155" s="4">
        <v>0</v>
      </c>
      <c r="BJ155" s="4">
        <v>0</v>
      </c>
      <c r="BK155" s="4">
        <v>0</v>
      </c>
      <c r="BL155" s="4">
        <v>-15366.72</v>
      </c>
      <c r="BM155" s="4">
        <v>-675483.62</v>
      </c>
      <c r="BN155" s="4">
        <v>0</v>
      </c>
      <c r="BO155" s="4">
        <v>-3826247.37</v>
      </c>
      <c r="BP155" s="4">
        <v>8146188.6</v>
      </c>
      <c r="BQ155" s="4">
        <v>239152.08</v>
      </c>
      <c r="BR155" s="4">
        <v>-5674355.8100000005</v>
      </c>
      <c r="BS155" s="4">
        <v>0</v>
      </c>
      <c r="BT155" s="4">
        <v>-5435203.73</v>
      </c>
      <c r="BU155" s="4">
        <v>-3266994.21</v>
      </c>
      <c r="BV155" s="4">
        <v>21188026.94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21188026.94</v>
      </c>
      <c r="CC155" s="4">
        <v>0</v>
      </c>
      <c r="CD155" s="4">
        <v>5717015.53</v>
      </c>
      <c r="CE155" s="4">
        <v>0</v>
      </c>
      <c r="CF155" s="4">
        <v>0</v>
      </c>
      <c r="CG155" s="4">
        <v>5717015.53</v>
      </c>
      <c r="CH155" s="4">
        <v>11762872.36</v>
      </c>
      <c r="CI155" s="4">
        <v>62246575.38</v>
      </c>
      <c r="CJ155" s="4">
        <v>40609094.78</v>
      </c>
      <c r="CK155" s="4">
        <v>672948.17</v>
      </c>
      <c r="CL155" s="4">
        <v>115291490.69</v>
      </c>
      <c r="CM155" s="4">
        <v>85085552.67</v>
      </c>
      <c r="CN155" s="4">
        <v>8970178.55</v>
      </c>
      <c r="CO155" s="4">
        <v>8283202.42</v>
      </c>
      <c r="CP155" s="4">
        <v>102338933.64</v>
      </c>
      <c r="CQ155" s="4">
        <v>-82140268.84</v>
      </c>
      <c r="CR155" s="4">
        <v>16325</v>
      </c>
      <c r="CS155" s="4">
        <v>66734795.46</v>
      </c>
      <c r="CT155" s="4">
        <v>-44438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12547.49</v>
      </c>
      <c r="DC155" s="4">
        <v>-660442.22</v>
      </c>
      <c r="DD155" s="4">
        <v>0</v>
      </c>
      <c r="DE155" s="4">
        <v>-15421038.89</v>
      </c>
      <c r="DF155" s="4">
        <v>-2468481.84</v>
      </c>
      <c r="DG155" s="4">
        <v>9033729.27</v>
      </c>
      <c r="DH155" s="4">
        <v>-5047437.43</v>
      </c>
      <c r="DI155" s="4">
        <v>0</v>
      </c>
      <c r="DJ155" s="4">
        <v>3986291.84</v>
      </c>
      <c r="DK155" s="4">
        <v>7604644.91</v>
      </c>
      <c r="DL155" s="4">
        <v>25178894.79</v>
      </c>
      <c r="DM155" s="4">
        <v>0</v>
      </c>
      <c r="DN155" s="4">
        <v>0</v>
      </c>
      <c r="DO155" s="4">
        <v>9376</v>
      </c>
      <c r="DP155" s="4">
        <v>0</v>
      </c>
      <c r="DQ155" s="4">
        <v>0</v>
      </c>
      <c r="DR155" s="4">
        <v>25188270.79</v>
      </c>
      <c r="DS155" s="4">
        <v>0</v>
      </c>
      <c r="DT155" s="4">
        <v>13321660.44</v>
      </c>
      <c r="DU155" s="4">
        <v>0</v>
      </c>
      <c r="DV155" s="4">
        <v>0</v>
      </c>
      <c r="DW155" s="4">
        <v>13321660.44</v>
      </c>
      <c r="DX155" s="4">
        <v>13121166.44</v>
      </c>
      <c r="DY155" s="4">
        <v>79099111.05</v>
      </c>
      <c r="DZ155" s="4">
        <v>43854981.39</v>
      </c>
      <c r="EA155" s="4">
        <v>1524934.19</v>
      </c>
      <c r="EB155" s="4">
        <v>137600193.07</v>
      </c>
      <c r="EC155" s="4">
        <v>96237699.91</v>
      </c>
      <c r="ED155" s="4">
        <v>8526687.16</v>
      </c>
      <c r="EE155" s="4">
        <v>10830658.09</v>
      </c>
      <c r="EF155" s="4">
        <v>115595045.16</v>
      </c>
      <c r="EG155" s="4">
        <v>-40600143.02</v>
      </c>
      <c r="EH155" s="4">
        <v>585624</v>
      </c>
      <c r="EI155" s="4">
        <v>22205508.27</v>
      </c>
      <c r="EJ155" s="4">
        <v>-5983642</v>
      </c>
      <c r="EK155" s="4">
        <v>0</v>
      </c>
      <c r="EL155" s="4">
        <v>0</v>
      </c>
      <c r="EM155" s="4">
        <v>0</v>
      </c>
      <c r="EN155" s="4">
        <v>-3441000</v>
      </c>
      <c r="EO155" s="4">
        <v>0</v>
      </c>
      <c r="EP155" s="4">
        <v>0</v>
      </c>
      <c r="EQ155" s="4">
        <v>0</v>
      </c>
      <c r="ER155" s="4">
        <v>-330804</v>
      </c>
      <c r="ES155" s="4">
        <v>-1069145.08</v>
      </c>
      <c r="ET155" s="4">
        <v>0</v>
      </c>
      <c r="EU155" s="4">
        <v>-27564456.75</v>
      </c>
      <c r="EV155" s="4">
        <v>-5559308.84</v>
      </c>
      <c r="EW155" s="4">
        <v>3000000</v>
      </c>
      <c r="EX155" s="4">
        <v>-5987755.33</v>
      </c>
      <c r="EY155" s="4">
        <v>0</v>
      </c>
      <c r="EZ155" s="4">
        <v>-2987755.33</v>
      </c>
      <c r="FA155" s="4">
        <v>-9154399.55</v>
      </c>
      <c r="FB155" s="4">
        <v>22195739.3</v>
      </c>
      <c r="FC155" s="4">
        <v>0</v>
      </c>
      <c r="FD155" s="4">
        <v>0</v>
      </c>
      <c r="FE155" s="4">
        <v>0</v>
      </c>
      <c r="FF155" s="4">
        <v>0</v>
      </c>
      <c r="FG155" s="4">
        <v>0</v>
      </c>
      <c r="FH155" s="4">
        <v>22195739.3</v>
      </c>
      <c r="FI155" s="4">
        <v>0</v>
      </c>
      <c r="FJ155" s="4">
        <v>4167260.89</v>
      </c>
      <c r="FK155" s="4">
        <v>0</v>
      </c>
      <c r="FL155" s="4">
        <v>0</v>
      </c>
      <c r="FM155" s="4">
        <v>4167260.89</v>
      </c>
      <c r="FN155" s="11">
        <f t="shared" si="4"/>
        <v>-0.059830162126385165</v>
      </c>
      <c r="FO155" s="11">
        <f t="shared" si="5"/>
        <v>0.131020734838857</v>
      </c>
    </row>
    <row r="156" spans="1:171" ht="12.75">
      <c r="A156" s="3" t="s">
        <v>215</v>
      </c>
      <c r="B156" s="4">
        <v>1343349.6</v>
      </c>
      <c r="C156" s="4">
        <v>12270462.2</v>
      </c>
      <c r="D156" s="4">
        <v>9972210.43</v>
      </c>
      <c r="E156" s="4">
        <v>148679.56</v>
      </c>
      <c r="F156" s="4">
        <v>23734701.79</v>
      </c>
      <c r="G156" s="4">
        <v>18111174.56</v>
      </c>
      <c r="H156" s="4">
        <v>2801945.07</v>
      </c>
      <c r="I156" s="4">
        <v>999299.28</v>
      </c>
      <c r="J156" s="4">
        <v>21912418.91</v>
      </c>
      <c r="K156" s="4">
        <v>-876599.51</v>
      </c>
      <c r="L156" s="4">
        <v>521633</v>
      </c>
      <c r="M156" s="4">
        <v>1390954.78</v>
      </c>
      <c r="N156" s="4">
        <v>-389601</v>
      </c>
      <c r="O156" s="4">
        <v>0</v>
      </c>
      <c r="P156" s="4">
        <v>0</v>
      </c>
      <c r="Q156" s="4">
        <v>0</v>
      </c>
      <c r="R156" s="4">
        <v>-10000</v>
      </c>
      <c r="S156" s="4">
        <v>0</v>
      </c>
      <c r="T156" s="4">
        <v>0</v>
      </c>
      <c r="U156" s="4">
        <v>0</v>
      </c>
      <c r="V156" s="4">
        <v>-273402.44</v>
      </c>
      <c r="W156" s="4">
        <v>-224481.76</v>
      </c>
      <c r="X156" s="4">
        <v>0</v>
      </c>
      <c r="Y156" s="4">
        <v>362984.83</v>
      </c>
      <c r="Z156" s="4">
        <v>2185267.71</v>
      </c>
      <c r="AA156" s="4">
        <v>0</v>
      </c>
      <c r="AB156" s="4">
        <v>-1130391.18</v>
      </c>
      <c r="AC156" s="4">
        <v>0</v>
      </c>
      <c r="AD156" s="4">
        <v>-1130391.18</v>
      </c>
      <c r="AE156" s="4">
        <v>1107905.73</v>
      </c>
      <c r="AF156" s="4">
        <v>2409910.72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2409910.72</v>
      </c>
      <c r="AM156" s="4">
        <v>0</v>
      </c>
      <c r="AN156" s="4">
        <v>161418.84</v>
      </c>
      <c r="AO156" s="4">
        <v>3677800</v>
      </c>
      <c r="AP156" s="4">
        <v>0</v>
      </c>
      <c r="AQ156" s="4">
        <v>3839218.84</v>
      </c>
      <c r="AR156" s="4">
        <v>1534078.05</v>
      </c>
      <c r="AS156" s="4">
        <v>14281131.12</v>
      </c>
      <c r="AT156" s="4">
        <v>10673367</v>
      </c>
      <c r="AU156" s="4">
        <v>1106014.22</v>
      </c>
      <c r="AV156" s="4">
        <v>27594590.39</v>
      </c>
      <c r="AW156" s="4">
        <v>19234741.27</v>
      </c>
      <c r="AX156" s="4">
        <v>3991334.34</v>
      </c>
      <c r="AY156" s="4">
        <v>1504414.62</v>
      </c>
      <c r="AZ156" s="4">
        <v>24730490.23</v>
      </c>
      <c r="BA156" s="4">
        <v>-2511779.24</v>
      </c>
      <c r="BB156" s="4">
        <v>1574000</v>
      </c>
      <c r="BC156" s="4">
        <v>1310210.17</v>
      </c>
      <c r="BD156" s="4">
        <v>0</v>
      </c>
      <c r="BE156" s="4">
        <v>0</v>
      </c>
      <c r="BF156" s="4">
        <v>-300000</v>
      </c>
      <c r="BG156" s="4">
        <v>0</v>
      </c>
      <c r="BH156" s="4">
        <v>-975000</v>
      </c>
      <c r="BI156" s="4">
        <v>0</v>
      </c>
      <c r="BJ156" s="4">
        <v>0</v>
      </c>
      <c r="BK156" s="4">
        <v>0</v>
      </c>
      <c r="BL156" s="4">
        <v>53541.67</v>
      </c>
      <c r="BM156" s="4">
        <v>-80580.82</v>
      </c>
      <c r="BN156" s="4">
        <v>0</v>
      </c>
      <c r="BO156" s="4">
        <v>-849027.4</v>
      </c>
      <c r="BP156" s="4">
        <v>2015072.76</v>
      </c>
      <c r="BQ156" s="4">
        <v>5000000</v>
      </c>
      <c r="BR156" s="4">
        <v>-2409910.72</v>
      </c>
      <c r="BS156" s="4">
        <v>0</v>
      </c>
      <c r="BT156" s="4">
        <v>2590089.28</v>
      </c>
      <c r="BU156" s="4">
        <v>7485771.2</v>
      </c>
      <c r="BV156" s="4">
        <v>5000000</v>
      </c>
      <c r="BW156" s="4">
        <v>0</v>
      </c>
      <c r="BX156" s="4">
        <v>0</v>
      </c>
      <c r="BY156" s="4">
        <v>0</v>
      </c>
      <c r="BZ156" s="4">
        <v>0</v>
      </c>
      <c r="CA156" s="4">
        <v>83189</v>
      </c>
      <c r="CB156" s="4">
        <v>5083189</v>
      </c>
      <c r="CC156" s="4">
        <v>0</v>
      </c>
      <c r="CD156" s="4">
        <v>6546490.04</v>
      </c>
      <c r="CE156" s="4">
        <v>4778500</v>
      </c>
      <c r="CF156" s="4">
        <v>0</v>
      </c>
      <c r="CG156" s="4">
        <v>11324990.04</v>
      </c>
      <c r="CH156" s="4">
        <v>1865223.8</v>
      </c>
      <c r="CI156" s="4">
        <v>18276122.29</v>
      </c>
      <c r="CJ156" s="4">
        <v>12777991.87</v>
      </c>
      <c r="CK156" s="4">
        <v>405722.33</v>
      </c>
      <c r="CL156" s="4">
        <v>33325060.29</v>
      </c>
      <c r="CM156" s="4">
        <v>22278896.93</v>
      </c>
      <c r="CN156" s="4">
        <v>3744414.26</v>
      </c>
      <c r="CO156" s="4">
        <v>5785511.35</v>
      </c>
      <c r="CP156" s="4">
        <v>31808822.54</v>
      </c>
      <c r="CQ156" s="4">
        <v>-30184487.38</v>
      </c>
      <c r="CR156" s="4">
        <v>406000</v>
      </c>
      <c r="CS156" s="4">
        <v>18613838.73</v>
      </c>
      <c r="CT156" s="4">
        <v>-173176.25</v>
      </c>
      <c r="CU156" s="4">
        <v>0</v>
      </c>
      <c r="CV156" s="4">
        <v>-430000</v>
      </c>
      <c r="CW156" s="4">
        <v>0</v>
      </c>
      <c r="CX156" s="4">
        <v>0</v>
      </c>
      <c r="CY156" s="4">
        <v>49</v>
      </c>
      <c r="CZ156" s="4">
        <v>0</v>
      </c>
      <c r="DA156" s="4">
        <v>0</v>
      </c>
      <c r="DB156" s="4">
        <v>83132.55</v>
      </c>
      <c r="DC156" s="4">
        <v>-72607.49</v>
      </c>
      <c r="DD156" s="4">
        <v>0</v>
      </c>
      <c r="DE156" s="4">
        <v>-11684643.35</v>
      </c>
      <c r="DF156" s="4">
        <v>-10168405.6</v>
      </c>
      <c r="DG156" s="4">
        <v>11100000</v>
      </c>
      <c r="DH156" s="4">
        <v>-4000000</v>
      </c>
      <c r="DI156" s="4">
        <v>0</v>
      </c>
      <c r="DJ156" s="4">
        <v>7100000</v>
      </c>
      <c r="DK156" s="4">
        <v>-8054642.86</v>
      </c>
      <c r="DL156" s="4">
        <v>12100000</v>
      </c>
      <c r="DM156" s="4">
        <v>0</v>
      </c>
      <c r="DN156" s="4">
        <v>0</v>
      </c>
      <c r="DO156" s="4">
        <v>0</v>
      </c>
      <c r="DP156" s="4">
        <v>0</v>
      </c>
      <c r="DQ156" s="4">
        <v>40000</v>
      </c>
      <c r="DR156" s="4">
        <v>12140000</v>
      </c>
      <c r="DS156" s="4">
        <v>0</v>
      </c>
      <c r="DT156" s="4">
        <v>1358447.18</v>
      </c>
      <c r="DU156" s="4">
        <v>1911900</v>
      </c>
      <c r="DV156" s="4">
        <v>0</v>
      </c>
      <c r="DW156" s="4">
        <v>3270347.18</v>
      </c>
      <c r="DX156" s="4">
        <v>2114018.68</v>
      </c>
      <c r="DY156" s="4">
        <v>23250325.12</v>
      </c>
      <c r="DZ156" s="4">
        <v>15751635.53</v>
      </c>
      <c r="EA156" s="4">
        <v>698169.6</v>
      </c>
      <c r="EB156" s="4">
        <v>41814148.93</v>
      </c>
      <c r="EC156" s="4">
        <v>28270296.63</v>
      </c>
      <c r="ED156" s="4">
        <v>3989319.84</v>
      </c>
      <c r="EE156" s="4">
        <v>2219511.29</v>
      </c>
      <c r="EF156" s="4">
        <v>34479127.76</v>
      </c>
      <c r="EG156" s="4">
        <v>-2489050.87</v>
      </c>
      <c r="EH156" s="4">
        <v>191000</v>
      </c>
      <c r="EI156" s="4">
        <v>1917369.57</v>
      </c>
      <c r="EJ156" s="4">
        <v>0</v>
      </c>
      <c r="EK156" s="4">
        <v>0</v>
      </c>
      <c r="EL156" s="4">
        <v>0</v>
      </c>
      <c r="EM156" s="4">
        <v>0</v>
      </c>
      <c r="EN156" s="4">
        <v>-2475000</v>
      </c>
      <c r="EO156" s="4">
        <v>0</v>
      </c>
      <c r="EP156" s="4">
        <v>0</v>
      </c>
      <c r="EQ156" s="4">
        <v>0</v>
      </c>
      <c r="ER156" s="4">
        <v>-136468.59</v>
      </c>
      <c r="ES156" s="4">
        <v>-367047.45</v>
      </c>
      <c r="ET156" s="4">
        <v>0</v>
      </c>
      <c r="EU156" s="4">
        <v>-2992149.89</v>
      </c>
      <c r="EV156" s="4">
        <v>4342871.28</v>
      </c>
      <c r="EW156" s="4">
        <v>0</v>
      </c>
      <c r="EX156" s="4">
        <v>-2144548.08</v>
      </c>
      <c r="EY156" s="4">
        <v>0</v>
      </c>
      <c r="EZ156" s="4">
        <v>-2144548.08</v>
      </c>
      <c r="FA156" s="4">
        <v>2996573.11</v>
      </c>
      <c r="FB156" s="4">
        <v>9955451.92</v>
      </c>
      <c r="FC156" s="4">
        <v>0</v>
      </c>
      <c r="FD156" s="4">
        <v>0</v>
      </c>
      <c r="FE156" s="4">
        <v>0</v>
      </c>
      <c r="FF156" s="4">
        <v>0</v>
      </c>
      <c r="FG156" s="4">
        <v>0</v>
      </c>
      <c r="FH156" s="4">
        <v>9955451.92</v>
      </c>
      <c r="FI156" s="4">
        <v>0</v>
      </c>
      <c r="FJ156" s="4">
        <v>488620.29</v>
      </c>
      <c r="FK156" s="4">
        <v>5778300</v>
      </c>
      <c r="FL156" s="4">
        <v>0</v>
      </c>
      <c r="FM156" s="4">
        <v>6266920.29</v>
      </c>
      <c r="FN156" s="11">
        <f t="shared" si="4"/>
        <v>-0.03886707948356656</v>
      </c>
      <c r="FO156" s="11">
        <f t="shared" si="5"/>
        <v>0.08821252433416442</v>
      </c>
    </row>
    <row r="157" spans="1:171" ht="12.75">
      <c r="A157" s="3" t="s">
        <v>216</v>
      </c>
      <c r="B157" s="4">
        <v>1883229.04</v>
      </c>
      <c r="C157" s="4">
        <v>4130559.12</v>
      </c>
      <c r="D157" s="4">
        <v>3337214.45</v>
      </c>
      <c r="E157" s="4">
        <v>29971.33</v>
      </c>
      <c r="F157" s="4">
        <v>9380973.94</v>
      </c>
      <c r="G157" s="4">
        <v>7806659.92</v>
      </c>
      <c r="H157" s="4">
        <v>598554.87</v>
      </c>
      <c r="I157" s="4">
        <v>566985.16</v>
      </c>
      <c r="J157" s="4">
        <v>8972199.95</v>
      </c>
      <c r="K157" s="4">
        <v>-1309269.74</v>
      </c>
      <c r="L157" s="4">
        <v>37000</v>
      </c>
      <c r="M157" s="4">
        <v>798173</v>
      </c>
      <c r="N157" s="4">
        <v>0</v>
      </c>
      <c r="O157" s="4">
        <v>0</v>
      </c>
      <c r="P157" s="4">
        <v>0</v>
      </c>
      <c r="Q157" s="4">
        <v>0</v>
      </c>
      <c r="R157" s="4">
        <v>-10000</v>
      </c>
      <c r="S157" s="4">
        <v>0</v>
      </c>
      <c r="T157" s="4">
        <v>0</v>
      </c>
      <c r="U157" s="4">
        <v>0</v>
      </c>
      <c r="V157" s="4">
        <v>-26911.27</v>
      </c>
      <c r="W157" s="4">
        <v>-34559.84</v>
      </c>
      <c r="X157" s="4">
        <v>0</v>
      </c>
      <c r="Y157" s="4">
        <v>-511008.01</v>
      </c>
      <c r="Z157" s="4">
        <v>-102234.02</v>
      </c>
      <c r="AA157" s="4">
        <v>594993.26</v>
      </c>
      <c r="AB157" s="4">
        <v>-365007.95</v>
      </c>
      <c r="AC157" s="4">
        <v>0</v>
      </c>
      <c r="AD157" s="4">
        <v>229985.31</v>
      </c>
      <c r="AE157" s="4">
        <v>3873.5</v>
      </c>
      <c r="AF157" s="4">
        <v>980710.81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980710.81</v>
      </c>
      <c r="AM157" s="4">
        <v>0</v>
      </c>
      <c r="AN157" s="4">
        <v>27124.81</v>
      </c>
      <c r="AO157" s="4">
        <v>395000</v>
      </c>
      <c r="AP157" s="4">
        <v>0</v>
      </c>
      <c r="AQ157" s="4">
        <v>422124.81</v>
      </c>
      <c r="AR157" s="4">
        <v>2021622.03</v>
      </c>
      <c r="AS157" s="4">
        <v>4956249.26</v>
      </c>
      <c r="AT157" s="4">
        <v>3695606.69</v>
      </c>
      <c r="AU157" s="4">
        <v>78875.55</v>
      </c>
      <c r="AV157" s="4">
        <v>10752353.53</v>
      </c>
      <c r="AW157" s="4">
        <v>8575699.29</v>
      </c>
      <c r="AX157" s="4">
        <v>644470.03</v>
      </c>
      <c r="AY157" s="4">
        <v>676926.56</v>
      </c>
      <c r="AZ157" s="4">
        <v>9897095.88</v>
      </c>
      <c r="BA157" s="4">
        <v>-943874.01</v>
      </c>
      <c r="BB157" s="4">
        <v>30101</v>
      </c>
      <c r="BC157" s="4">
        <v>1394129</v>
      </c>
      <c r="BD157" s="4">
        <v>-52278</v>
      </c>
      <c r="BE157" s="4">
        <v>0</v>
      </c>
      <c r="BF157" s="4">
        <v>0</v>
      </c>
      <c r="BG157" s="4">
        <v>0</v>
      </c>
      <c r="BH157" s="4">
        <v>-585000</v>
      </c>
      <c r="BI157" s="4">
        <v>0</v>
      </c>
      <c r="BJ157" s="4">
        <v>0</v>
      </c>
      <c r="BK157" s="4">
        <v>0</v>
      </c>
      <c r="BL157" s="4">
        <v>-23248.9</v>
      </c>
      <c r="BM157" s="4">
        <v>-37744.29</v>
      </c>
      <c r="BN157" s="4">
        <v>0</v>
      </c>
      <c r="BO157" s="4">
        <v>-180170.91</v>
      </c>
      <c r="BP157" s="4">
        <v>675086.74</v>
      </c>
      <c r="BQ157" s="4">
        <v>669559.21</v>
      </c>
      <c r="BR157" s="4">
        <v>-276044.19</v>
      </c>
      <c r="BS157" s="4">
        <v>0</v>
      </c>
      <c r="BT157" s="4">
        <v>393515.02</v>
      </c>
      <c r="BU157" s="4">
        <v>211307.83</v>
      </c>
      <c r="BV157" s="4">
        <v>1375026.34</v>
      </c>
      <c r="BW157" s="4">
        <v>0</v>
      </c>
      <c r="BX157" s="4">
        <v>94002</v>
      </c>
      <c r="BY157" s="4">
        <v>0</v>
      </c>
      <c r="BZ157" s="4">
        <v>0</v>
      </c>
      <c r="CA157" s="4">
        <v>0</v>
      </c>
      <c r="CB157" s="4">
        <v>1469028.34</v>
      </c>
      <c r="CC157" s="4">
        <v>0</v>
      </c>
      <c r="CD157" s="4">
        <v>122599.64</v>
      </c>
      <c r="CE157" s="4">
        <v>510833</v>
      </c>
      <c r="CF157" s="4">
        <v>0</v>
      </c>
      <c r="CG157" s="4">
        <v>633432.64</v>
      </c>
      <c r="CH157" s="4">
        <v>2118110.58</v>
      </c>
      <c r="CI157" s="4">
        <v>5822275.54</v>
      </c>
      <c r="CJ157" s="4">
        <v>3563489.75</v>
      </c>
      <c r="CK157" s="4">
        <v>142660.16</v>
      </c>
      <c r="CL157" s="4">
        <v>11646536.03</v>
      </c>
      <c r="CM157" s="4">
        <v>10006225.36</v>
      </c>
      <c r="CN157" s="4">
        <v>922022.9</v>
      </c>
      <c r="CO157" s="4">
        <v>876957.06</v>
      </c>
      <c r="CP157" s="4">
        <v>11805205.32</v>
      </c>
      <c r="CQ157" s="4">
        <v>-2416680.62</v>
      </c>
      <c r="CR157" s="4">
        <v>0</v>
      </c>
      <c r="CS157" s="4">
        <v>2979495</v>
      </c>
      <c r="CT157" s="4">
        <v>-20565</v>
      </c>
      <c r="CU157" s="4">
        <v>0</v>
      </c>
      <c r="CV157" s="4">
        <v>0</v>
      </c>
      <c r="CW157" s="4">
        <v>0</v>
      </c>
      <c r="CX157" s="4">
        <v>0</v>
      </c>
      <c r="CY157" s="4">
        <v>30</v>
      </c>
      <c r="CZ157" s="4">
        <v>0</v>
      </c>
      <c r="DA157" s="4">
        <v>0</v>
      </c>
      <c r="DB157" s="4">
        <v>-5510.54</v>
      </c>
      <c r="DC157" s="4">
        <v>-43509.81</v>
      </c>
      <c r="DD157" s="4">
        <v>0</v>
      </c>
      <c r="DE157" s="4">
        <v>536768.84</v>
      </c>
      <c r="DF157" s="4">
        <v>378099.55</v>
      </c>
      <c r="DG157" s="4">
        <v>0</v>
      </c>
      <c r="DH157" s="4">
        <v>-239146.32</v>
      </c>
      <c r="DI157" s="4">
        <v>0</v>
      </c>
      <c r="DJ157" s="4">
        <v>-239146.32</v>
      </c>
      <c r="DK157" s="4">
        <v>1165331.08</v>
      </c>
      <c r="DL157" s="4">
        <v>1136319.38</v>
      </c>
      <c r="DM157" s="4">
        <v>0</v>
      </c>
      <c r="DN157" s="4">
        <v>94002</v>
      </c>
      <c r="DO157" s="4">
        <v>0</v>
      </c>
      <c r="DP157" s="4">
        <v>0</v>
      </c>
      <c r="DQ157" s="4">
        <v>0</v>
      </c>
      <c r="DR157" s="4">
        <v>1230321.38</v>
      </c>
      <c r="DS157" s="4">
        <v>0</v>
      </c>
      <c r="DT157" s="4">
        <v>213142.72</v>
      </c>
      <c r="DU157" s="4">
        <v>1585621</v>
      </c>
      <c r="DV157" s="4">
        <v>0</v>
      </c>
      <c r="DW157" s="4">
        <v>1798763.72</v>
      </c>
      <c r="DX157" s="4">
        <v>2542027.46</v>
      </c>
      <c r="DY157" s="4">
        <v>7102404.74</v>
      </c>
      <c r="DZ157" s="4">
        <v>4005258.99</v>
      </c>
      <c r="EA157" s="4">
        <v>347951.46</v>
      </c>
      <c r="EB157" s="4">
        <v>13997642.65</v>
      </c>
      <c r="EC157" s="4">
        <v>12259890.74</v>
      </c>
      <c r="ED157" s="4">
        <v>927984.98</v>
      </c>
      <c r="EE157" s="4">
        <v>1298655.23</v>
      </c>
      <c r="EF157" s="4">
        <v>14486530.95</v>
      </c>
      <c r="EG157" s="4">
        <v>-2616240.7</v>
      </c>
      <c r="EH157" s="4">
        <v>31000</v>
      </c>
      <c r="EI157" s="4">
        <v>4181803.24</v>
      </c>
      <c r="EJ157" s="4">
        <v>0</v>
      </c>
      <c r="EK157" s="4">
        <v>0</v>
      </c>
      <c r="EL157" s="4">
        <v>0</v>
      </c>
      <c r="EM157" s="4">
        <v>0</v>
      </c>
      <c r="EN157" s="4">
        <v>-1050000</v>
      </c>
      <c r="EO157" s="4">
        <v>0</v>
      </c>
      <c r="EP157" s="4">
        <v>0</v>
      </c>
      <c r="EQ157" s="4">
        <v>0</v>
      </c>
      <c r="ER157" s="4">
        <v>30769.21</v>
      </c>
      <c r="ES157" s="4">
        <v>-45605.37</v>
      </c>
      <c r="ET157" s="4">
        <v>0</v>
      </c>
      <c r="EU157" s="4">
        <v>577331.75</v>
      </c>
      <c r="EV157" s="4">
        <v>88443.45</v>
      </c>
      <c r="EW157" s="4">
        <v>1999151.72</v>
      </c>
      <c r="EX157" s="4">
        <v>-293298.27</v>
      </c>
      <c r="EY157" s="4">
        <v>0</v>
      </c>
      <c r="EZ157" s="4">
        <v>1705853.45</v>
      </c>
      <c r="FA157" s="4">
        <v>753521.99</v>
      </c>
      <c r="FB157" s="4">
        <v>2843491.03</v>
      </c>
      <c r="FC157" s="4">
        <v>0</v>
      </c>
      <c r="FD157" s="4">
        <v>94002</v>
      </c>
      <c r="FE157" s="4">
        <v>0</v>
      </c>
      <c r="FF157" s="4">
        <v>0</v>
      </c>
      <c r="FG157" s="4">
        <v>0</v>
      </c>
      <c r="FH157" s="4">
        <v>2937493.03</v>
      </c>
      <c r="FI157" s="4">
        <v>0</v>
      </c>
      <c r="FJ157" s="4">
        <v>63260.71</v>
      </c>
      <c r="FK157" s="4">
        <v>2489025</v>
      </c>
      <c r="FL157" s="4">
        <v>0</v>
      </c>
      <c r="FM157" s="4">
        <v>2552285.71</v>
      </c>
      <c r="FN157" s="11">
        <f t="shared" si="4"/>
        <v>0.07425505465379201</v>
      </c>
      <c r="FO157" s="11">
        <f t="shared" si="5"/>
        <v>0.027519442354102377</v>
      </c>
    </row>
    <row r="158" spans="1:171" ht="12.75">
      <c r="A158" s="3" t="s">
        <v>217</v>
      </c>
      <c r="B158" s="4">
        <v>480169.33</v>
      </c>
      <c r="C158" s="4">
        <v>4941361.32</v>
      </c>
      <c r="D158" s="4">
        <v>5040530.89</v>
      </c>
      <c r="E158" s="4">
        <v>51544.35</v>
      </c>
      <c r="F158" s="4">
        <v>10513605.89</v>
      </c>
      <c r="G158" s="4">
        <v>9279259.94</v>
      </c>
      <c r="H158" s="4">
        <v>662032.45</v>
      </c>
      <c r="I158" s="4">
        <v>457518.53</v>
      </c>
      <c r="J158" s="4">
        <v>10398810.92</v>
      </c>
      <c r="K158" s="4">
        <v>-259259.91</v>
      </c>
      <c r="L158" s="4">
        <v>2511000</v>
      </c>
      <c r="M158" s="4">
        <v>202865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-200082.69</v>
      </c>
      <c r="W158" s="4">
        <v>-206546.02</v>
      </c>
      <c r="X158" s="4">
        <v>0</v>
      </c>
      <c r="Y158" s="4">
        <v>2254522.4</v>
      </c>
      <c r="Z158" s="4">
        <v>2369317.37</v>
      </c>
      <c r="AA158" s="4">
        <v>0</v>
      </c>
      <c r="AB158" s="4">
        <v>-450251.09</v>
      </c>
      <c r="AC158" s="4">
        <v>0</v>
      </c>
      <c r="AD158" s="4">
        <v>-450251.09</v>
      </c>
      <c r="AE158" s="4">
        <v>1829581.89</v>
      </c>
      <c r="AF158" s="4">
        <v>3291321.53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3291321.53</v>
      </c>
      <c r="AM158" s="4">
        <v>0</v>
      </c>
      <c r="AN158" s="4">
        <v>3034788.99</v>
      </c>
      <c r="AO158" s="4">
        <v>0</v>
      </c>
      <c r="AP158" s="4">
        <v>0</v>
      </c>
      <c r="AQ158" s="4">
        <v>3034788.99</v>
      </c>
      <c r="AR158" s="4">
        <v>1122788.22</v>
      </c>
      <c r="AS158" s="4">
        <v>5743740.79</v>
      </c>
      <c r="AT158" s="4">
        <v>5484505.74</v>
      </c>
      <c r="AU158" s="4">
        <v>95776.3</v>
      </c>
      <c r="AV158" s="4">
        <v>12446811.05</v>
      </c>
      <c r="AW158" s="4">
        <v>11042287.14</v>
      </c>
      <c r="AX158" s="4">
        <v>804138.3</v>
      </c>
      <c r="AY158" s="4">
        <v>808878.23</v>
      </c>
      <c r="AZ158" s="4">
        <v>12655303.67</v>
      </c>
      <c r="BA158" s="4">
        <v>-1628179.28</v>
      </c>
      <c r="BB158" s="4">
        <v>280296</v>
      </c>
      <c r="BC158" s="4">
        <v>272150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-102215.1</v>
      </c>
      <c r="BM158" s="4">
        <v>-143350.72</v>
      </c>
      <c r="BN158" s="4">
        <v>0</v>
      </c>
      <c r="BO158" s="4">
        <v>-1177948.38</v>
      </c>
      <c r="BP158" s="4">
        <v>-1386441</v>
      </c>
      <c r="BQ158" s="4">
        <v>2359682.65</v>
      </c>
      <c r="BR158" s="4">
        <v>-2786240.76</v>
      </c>
      <c r="BS158" s="4">
        <v>0</v>
      </c>
      <c r="BT158" s="4">
        <v>-426558.11</v>
      </c>
      <c r="BU158" s="4">
        <v>-1789216.84</v>
      </c>
      <c r="BV158" s="4">
        <v>2864763.42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2864763.42</v>
      </c>
      <c r="CC158" s="4">
        <v>0</v>
      </c>
      <c r="CD158" s="4">
        <v>1245572.15</v>
      </c>
      <c r="CE158" s="4">
        <v>0</v>
      </c>
      <c r="CF158" s="4">
        <v>0</v>
      </c>
      <c r="CG158" s="4">
        <v>1245572.15</v>
      </c>
      <c r="CH158" s="4">
        <v>842279.38</v>
      </c>
      <c r="CI158" s="4">
        <v>7050003.12</v>
      </c>
      <c r="CJ158" s="4">
        <v>5831659.5</v>
      </c>
      <c r="CK158" s="4">
        <v>232368.04</v>
      </c>
      <c r="CL158" s="4">
        <v>13956310.04</v>
      </c>
      <c r="CM158" s="4">
        <v>12714778.62</v>
      </c>
      <c r="CN158" s="4">
        <v>917445.73</v>
      </c>
      <c r="CO158" s="4">
        <v>1007250.06</v>
      </c>
      <c r="CP158" s="4">
        <v>14639474.41</v>
      </c>
      <c r="CQ158" s="4">
        <v>-2487573.03</v>
      </c>
      <c r="CR158" s="4">
        <v>94514</v>
      </c>
      <c r="CS158" s="4">
        <v>2888345.21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-95578.58</v>
      </c>
      <c r="DC158" s="4">
        <v>-97471.64</v>
      </c>
      <c r="DD158" s="4">
        <v>0</v>
      </c>
      <c r="DE158" s="4">
        <v>399707.6</v>
      </c>
      <c r="DF158" s="4">
        <v>-283456.77</v>
      </c>
      <c r="DG158" s="4">
        <v>740877.45</v>
      </c>
      <c r="DH158" s="4">
        <v>-444673.91</v>
      </c>
      <c r="DI158" s="4">
        <v>0</v>
      </c>
      <c r="DJ158" s="4">
        <v>296203.54</v>
      </c>
      <c r="DK158" s="4">
        <v>-424248.92</v>
      </c>
      <c r="DL158" s="4">
        <v>3160966.96</v>
      </c>
      <c r="DM158" s="4">
        <v>0</v>
      </c>
      <c r="DN158" s="4">
        <v>0</v>
      </c>
      <c r="DO158" s="4">
        <v>0</v>
      </c>
      <c r="DP158" s="4">
        <v>0</v>
      </c>
      <c r="DQ158" s="4">
        <v>0</v>
      </c>
      <c r="DR158" s="4">
        <v>3160966.96</v>
      </c>
      <c r="DS158" s="4">
        <v>0</v>
      </c>
      <c r="DT158" s="4">
        <v>821323.23</v>
      </c>
      <c r="DU158" s="4">
        <v>0</v>
      </c>
      <c r="DV158" s="4">
        <v>0</v>
      </c>
      <c r="DW158" s="4">
        <v>821323.23</v>
      </c>
      <c r="DX158" s="4">
        <v>1126260.47</v>
      </c>
      <c r="DY158" s="4">
        <v>8632348.98</v>
      </c>
      <c r="DZ158" s="4">
        <v>5799450.93</v>
      </c>
      <c r="EA158" s="4">
        <v>212875.36</v>
      </c>
      <c r="EB158" s="4">
        <v>15770935.74</v>
      </c>
      <c r="EC158" s="4">
        <v>13085152.61</v>
      </c>
      <c r="ED158" s="4">
        <v>1047263.56</v>
      </c>
      <c r="EE158" s="4">
        <v>1189408.58</v>
      </c>
      <c r="EF158" s="4">
        <v>15321824.75</v>
      </c>
      <c r="EG158" s="4">
        <v>-3712931.32</v>
      </c>
      <c r="EH158" s="4">
        <v>619065</v>
      </c>
      <c r="EI158" s="4">
        <v>3332195.71</v>
      </c>
      <c r="EJ158" s="4">
        <v>0</v>
      </c>
      <c r="EK158" s="4">
        <v>0</v>
      </c>
      <c r="EL158" s="4">
        <v>0</v>
      </c>
      <c r="EM158" s="4">
        <v>0</v>
      </c>
      <c r="EN158" s="4">
        <v>0</v>
      </c>
      <c r="EO158" s="4">
        <v>0</v>
      </c>
      <c r="EP158" s="4">
        <v>0</v>
      </c>
      <c r="EQ158" s="4">
        <v>0</v>
      </c>
      <c r="ER158" s="4">
        <v>-124861.41</v>
      </c>
      <c r="ES158" s="4">
        <v>-127171.56</v>
      </c>
      <c r="ET158" s="4">
        <v>0</v>
      </c>
      <c r="EU158" s="4">
        <v>113467.98</v>
      </c>
      <c r="EV158" s="4">
        <v>562578.97</v>
      </c>
      <c r="EW158" s="4">
        <v>0</v>
      </c>
      <c r="EX158" s="4">
        <v>-609729.03</v>
      </c>
      <c r="EY158" s="4">
        <v>0</v>
      </c>
      <c r="EZ158" s="4">
        <v>-609729.03</v>
      </c>
      <c r="FA158" s="4">
        <v>217084</v>
      </c>
      <c r="FB158" s="4">
        <v>2551237.93</v>
      </c>
      <c r="FC158" s="4">
        <v>0</v>
      </c>
      <c r="FD158" s="4">
        <v>0</v>
      </c>
      <c r="FE158" s="4">
        <v>0</v>
      </c>
      <c r="FF158" s="4">
        <v>0</v>
      </c>
      <c r="FG158" s="4">
        <v>0</v>
      </c>
      <c r="FH158" s="4">
        <v>2551237.93</v>
      </c>
      <c r="FI158" s="4">
        <v>0</v>
      </c>
      <c r="FJ158" s="4">
        <v>1038407.23</v>
      </c>
      <c r="FK158" s="4">
        <v>0</v>
      </c>
      <c r="FL158" s="4">
        <v>0</v>
      </c>
      <c r="FM158" s="4">
        <v>1038407.23</v>
      </c>
      <c r="FN158" s="11">
        <f t="shared" si="4"/>
        <v>0.0800205257827016</v>
      </c>
      <c r="FO158" s="11">
        <f t="shared" si="5"/>
        <v>0.09592523392020366</v>
      </c>
    </row>
    <row r="159" spans="1:171" ht="12.75">
      <c r="A159" s="3" t="s">
        <v>218</v>
      </c>
      <c r="B159" s="4">
        <v>147965.3</v>
      </c>
      <c r="C159" s="4">
        <v>476407.03</v>
      </c>
      <c r="D159" s="4">
        <v>1873578.85</v>
      </c>
      <c r="E159" s="4">
        <v>1026.14</v>
      </c>
      <c r="F159" s="4">
        <v>2498977.32</v>
      </c>
      <c r="G159" s="4">
        <v>2212279.33</v>
      </c>
      <c r="H159" s="4">
        <v>65962.34</v>
      </c>
      <c r="I159" s="4">
        <v>138274.42</v>
      </c>
      <c r="J159" s="4">
        <v>2416516.09</v>
      </c>
      <c r="K159" s="4">
        <v>-686756.24</v>
      </c>
      <c r="L159" s="4">
        <v>0</v>
      </c>
      <c r="M159" s="4">
        <v>299000</v>
      </c>
      <c r="N159" s="4">
        <v>0</v>
      </c>
      <c r="O159" s="4">
        <v>0</v>
      </c>
      <c r="P159" s="4">
        <v>0</v>
      </c>
      <c r="Q159" s="4">
        <v>0</v>
      </c>
      <c r="R159" s="4">
        <v>-1000</v>
      </c>
      <c r="S159" s="4">
        <v>0</v>
      </c>
      <c r="T159" s="4">
        <v>0</v>
      </c>
      <c r="U159" s="4">
        <v>0</v>
      </c>
      <c r="V159" s="4">
        <v>3228.18</v>
      </c>
      <c r="W159" s="4">
        <v>0</v>
      </c>
      <c r="X159" s="4">
        <v>0</v>
      </c>
      <c r="Y159" s="4">
        <v>-385528.06</v>
      </c>
      <c r="Z159" s="4">
        <v>-303066.83</v>
      </c>
      <c r="AA159" s="4">
        <v>0</v>
      </c>
      <c r="AB159" s="4">
        <v>0</v>
      </c>
      <c r="AC159" s="4">
        <v>0</v>
      </c>
      <c r="AD159" s="4">
        <v>0</v>
      </c>
      <c r="AE159" s="4">
        <v>-324669.75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1131708.41</v>
      </c>
      <c r="AO159" s="4">
        <v>0</v>
      </c>
      <c r="AP159" s="4">
        <v>0</v>
      </c>
      <c r="AQ159" s="4">
        <v>1131708.41</v>
      </c>
      <c r="AR159" s="4">
        <v>174355.18</v>
      </c>
      <c r="AS159" s="4">
        <v>581056.89</v>
      </c>
      <c r="AT159" s="4">
        <v>1861570.72</v>
      </c>
      <c r="AU159" s="4">
        <v>2855.11</v>
      </c>
      <c r="AV159" s="4">
        <v>2619837.9</v>
      </c>
      <c r="AW159" s="4">
        <v>2341628.59</v>
      </c>
      <c r="AX159" s="4">
        <v>80998.9</v>
      </c>
      <c r="AY159" s="4">
        <v>119212.66</v>
      </c>
      <c r="AZ159" s="4">
        <v>2541840.15</v>
      </c>
      <c r="BA159" s="4">
        <v>-352395.07</v>
      </c>
      <c r="BB159" s="4">
        <v>0</v>
      </c>
      <c r="BC159" s="4">
        <v>346620</v>
      </c>
      <c r="BD159" s="4">
        <v>0</v>
      </c>
      <c r="BE159" s="4">
        <v>0</v>
      </c>
      <c r="BF159" s="4">
        <v>0</v>
      </c>
      <c r="BG159" s="4">
        <v>0</v>
      </c>
      <c r="BH159" s="4">
        <v>-73500</v>
      </c>
      <c r="BI159" s="4">
        <v>0</v>
      </c>
      <c r="BJ159" s="4">
        <v>0</v>
      </c>
      <c r="BK159" s="4">
        <v>0</v>
      </c>
      <c r="BL159" s="4">
        <v>10383.89</v>
      </c>
      <c r="BM159" s="4">
        <v>0</v>
      </c>
      <c r="BN159" s="4">
        <v>0</v>
      </c>
      <c r="BO159" s="4">
        <v>-68891.18</v>
      </c>
      <c r="BP159" s="4">
        <v>9106.57</v>
      </c>
      <c r="BQ159" s="4">
        <v>0</v>
      </c>
      <c r="BR159" s="4">
        <v>0</v>
      </c>
      <c r="BS159" s="4">
        <v>0</v>
      </c>
      <c r="BT159" s="4">
        <v>0</v>
      </c>
      <c r="BU159" s="4">
        <v>5675554.49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6807262.9</v>
      </c>
      <c r="CE159" s="4">
        <v>0</v>
      </c>
      <c r="CF159" s="4">
        <v>0</v>
      </c>
      <c r="CG159" s="4">
        <v>6807262.9</v>
      </c>
      <c r="CH159" s="4">
        <v>187901.76</v>
      </c>
      <c r="CI159" s="4">
        <v>697210.81</v>
      </c>
      <c r="CJ159" s="4">
        <v>1994996.19</v>
      </c>
      <c r="CK159" s="4">
        <v>2179.28</v>
      </c>
      <c r="CL159" s="4">
        <v>2882288.04</v>
      </c>
      <c r="CM159" s="4">
        <v>2374055.58</v>
      </c>
      <c r="CN159" s="4">
        <v>71802.9</v>
      </c>
      <c r="CO159" s="4">
        <v>200736.29</v>
      </c>
      <c r="CP159" s="4">
        <v>2646594.77</v>
      </c>
      <c r="CQ159" s="4">
        <v>-804865.39</v>
      </c>
      <c r="CR159" s="4">
        <v>1500</v>
      </c>
      <c r="CS159" s="4">
        <v>638617.11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17545.74</v>
      </c>
      <c r="DC159" s="4">
        <v>0</v>
      </c>
      <c r="DD159" s="4">
        <v>0</v>
      </c>
      <c r="DE159" s="4">
        <v>-147202.54</v>
      </c>
      <c r="DF159" s="4">
        <v>88490.73</v>
      </c>
      <c r="DG159" s="4">
        <v>0</v>
      </c>
      <c r="DH159" s="4">
        <v>0</v>
      </c>
      <c r="DI159" s="4">
        <v>0</v>
      </c>
      <c r="DJ159" s="4">
        <v>0</v>
      </c>
      <c r="DK159" s="4">
        <v>138357.02</v>
      </c>
      <c r="DL159" s="4">
        <v>0</v>
      </c>
      <c r="DM159" s="4">
        <v>0</v>
      </c>
      <c r="DN159" s="4">
        <v>0</v>
      </c>
      <c r="DO159" s="4">
        <v>0</v>
      </c>
      <c r="DP159" s="4">
        <v>0</v>
      </c>
      <c r="DQ159" s="4">
        <v>0</v>
      </c>
      <c r="DR159" s="4">
        <v>0</v>
      </c>
      <c r="DS159" s="4">
        <v>0</v>
      </c>
      <c r="DT159" s="4">
        <v>6945619.92</v>
      </c>
      <c r="DU159" s="4">
        <v>0</v>
      </c>
      <c r="DV159" s="4">
        <v>0</v>
      </c>
      <c r="DW159" s="4">
        <v>6945619.92</v>
      </c>
      <c r="DX159" s="4">
        <v>297850.19</v>
      </c>
      <c r="DY159" s="4">
        <v>901675.1</v>
      </c>
      <c r="DZ159" s="4">
        <v>2157392.41</v>
      </c>
      <c r="EA159" s="4">
        <v>2549.29</v>
      </c>
      <c r="EB159" s="4">
        <v>3359466.99</v>
      </c>
      <c r="EC159" s="4">
        <v>3244801.56</v>
      </c>
      <c r="ED159" s="4">
        <v>164858.89</v>
      </c>
      <c r="EE159" s="4">
        <v>351726.65</v>
      </c>
      <c r="EF159" s="4">
        <v>3761387.1</v>
      </c>
      <c r="EG159" s="4">
        <v>-1135518.75</v>
      </c>
      <c r="EH159" s="4">
        <v>0</v>
      </c>
      <c r="EI159" s="4">
        <v>971937</v>
      </c>
      <c r="EJ159" s="4">
        <v>0</v>
      </c>
      <c r="EK159" s="4">
        <v>0</v>
      </c>
      <c r="EL159" s="4">
        <v>-10000</v>
      </c>
      <c r="EM159" s="4">
        <v>0</v>
      </c>
      <c r="EN159" s="4">
        <v>0</v>
      </c>
      <c r="EO159" s="4">
        <v>0</v>
      </c>
      <c r="EP159" s="4">
        <v>0</v>
      </c>
      <c r="EQ159" s="4">
        <v>0</v>
      </c>
      <c r="ER159" s="4">
        <v>9237.95</v>
      </c>
      <c r="ES159" s="4">
        <v>0</v>
      </c>
      <c r="ET159" s="4">
        <v>0</v>
      </c>
      <c r="EU159" s="4">
        <v>-164343.8</v>
      </c>
      <c r="EV159" s="4">
        <v>-566263.91</v>
      </c>
      <c r="EW159" s="4">
        <v>0</v>
      </c>
      <c r="EX159" s="4">
        <v>0</v>
      </c>
      <c r="EY159" s="4">
        <v>0</v>
      </c>
      <c r="EZ159" s="4">
        <v>0</v>
      </c>
      <c r="FA159" s="4">
        <v>-335271.45</v>
      </c>
      <c r="FB159" s="4">
        <v>0</v>
      </c>
      <c r="FC159" s="4">
        <v>0</v>
      </c>
      <c r="FD159" s="4">
        <v>0</v>
      </c>
      <c r="FE159" s="4">
        <v>0</v>
      </c>
      <c r="FF159" s="4">
        <v>0</v>
      </c>
      <c r="FG159" s="4">
        <v>0</v>
      </c>
      <c r="FH159" s="4">
        <v>0</v>
      </c>
      <c r="FI159" s="4">
        <v>0</v>
      </c>
      <c r="FJ159" s="4">
        <v>6610348.47</v>
      </c>
      <c r="FK159" s="4">
        <v>0</v>
      </c>
      <c r="FL159" s="4">
        <v>0</v>
      </c>
      <c r="FM159" s="4">
        <v>6610348.47</v>
      </c>
      <c r="FN159" s="11">
        <f t="shared" si="4"/>
        <v>-0.22971901265801692</v>
      </c>
      <c r="FO159" s="11">
        <f t="shared" si="5"/>
        <v>0</v>
      </c>
    </row>
    <row r="160" spans="1:171" ht="12.75">
      <c r="A160" s="3" t="s">
        <v>219</v>
      </c>
      <c r="B160" s="4">
        <v>780458.7</v>
      </c>
      <c r="C160" s="4">
        <v>8671039.79</v>
      </c>
      <c r="D160" s="4">
        <v>10415168.63</v>
      </c>
      <c r="E160" s="4">
        <v>43363.67</v>
      </c>
      <c r="F160" s="4">
        <v>19910030.79</v>
      </c>
      <c r="G160" s="4">
        <v>17017537.74</v>
      </c>
      <c r="H160" s="4">
        <v>807950.98</v>
      </c>
      <c r="I160" s="4">
        <v>919637.54</v>
      </c>
      <c r="J160" s="4">
        <v>18745126.26</v>
      </c>
      <c r="K160" s="4">
        <v>-970495.35</v>
      </c>
      <c r="L160" s="4">
        <v>400000</v>
      </c>
      <c r="M160" s="4">
        <v>530000</v>
      </c>
      <c r="N160" s="4">
        <v>0</v>
      </c>
      <c r="O160" s="4">
        <v>0</v>
      </c>
      <c r="P160" s="4">
        <v>0</v>
      </c>
      <c r="Q160" s="4">
        <v>0</v>
      </c>
      <c r="R160" s="4">
        <v>-26745</v>
      </c>
      <c r="S160" s="4">
        <v>0</v>
      </c>
      <c r="T160" s="4">
        <v>0</v>
      </c>
      <c r="U160" s="4">
        <v>4500</v>
      </c>
      <c r="V160" s="4">
        <v>-47645.22</v>
      </c>
      <c r="W160" s="4">
        <v>-51454.1</v>
      </c>
      <c r="X160" s="4">
        <v>0</v>
      </c>
      <c r="Y160" s="4">
        <v>-110385.57</v>
      </c>
      <c r="Z160" s="4">
        <v>1054518.96</v>
      </c>
      <c r="AA160" s="4">
        <v>0</v>
      </c>
      <c r="AB160" s="4">
        <v>-416302.19</v>
      </c>
      <c r="AC160" s="4">
        <v>0</v>
      </c>
      <c r="AD160" s="4">
        <v>-416302.19</v>
      </c>
      <c r="AE160" s="4">
        <v>784953.75</v>
      </c>
      <c r="AF160" s="4">
        <v>884078.28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884078.28</v>
      </c>
      <c r="AM160" s="4">
        <v>0</v>
      </c>
      <c r="AN160" s="4">
        <v>1740904.56</v>
      </c>
      <c r="AO160" s="4">
        <v>0</v>
      </c>
      <c r="AP160" s="4">
        <v>0</v>
      </c>
      <c r="AQ160" s="4">
        <v>1740904.56</v>
      </c>
      <c r="AR160" s="4">
        <v>952696.64</v>
      </c>
      <c r="AS160" s="4">
        <v>10744262.58</v>
      </c>
      <c r="AT160" s="4">
        <v>12189168.01</v>
      </c>
      <c r="AU160" s="4">
        <v>92502.56</v>
      </c>
      <c r="AV160" s="4">
        <v>23978629.79</v>
      </c>
      <c r="AW160" s="4">
        <v>18812834.57</v>
      </c>
      <c r="AX160" s="4">
        <v>1604553.71</v>
      </c>
      <c r="AY160" s="4">
        <v>1182874.99</v>
      </c>
      <c r="AZ160" s="4">
        <v>21600263.27</v>
      </c>
      <c r="BA160" s="4">
        <v>-1754493.92</v>
      </c>
      <c r="BB160" s="4">
        <v>10000</v>
      </c>
      <c r="BC160" s="4">
        <v>1765327.28</v>
      </c>
      <c r="BD160" s="4">
        <v>0</v>
      </c>
      <c r="BE160" s="4">
        <v>0</v>
      </c>
      <c r="BF160" s="4">
        <v>-5000</v>
      </c>
      <c r="BG160" s="4">
        <v>4500</v>
      </c>
      <c r="BH160" s="4">
        <v>-589500</v>
      </c>
      <c r="BI160" s="4">
        <v>0</v>
      </c>
      <c r="BJ160" s="4">
        <v>0</v>
      </c>
      <c r="BK160" s="4">
        <v>2200</v>
      </c>
      <c r="BL160" s="4">
        <v>-54109.15</v>
      </c>
      <c r="BM160" s="4">
        <v>-25280.58</v>
      </c>
      <c r="BN160" s="4">
        <v>0</v>
      </c>
      <c r="BO160" s="4">
        <v>-621075.79</v>
      </c>
      <c r="BP160" s="4">
        <v>1757290.73</v>
      </c>
      <c r="BQ160" s="4">
        <v>0</v>
      </c>
      <c r="BR160" s="4">
        <v>-440062.92</v>
      </c>
      <c r="BS160" s="4">
        <v>0</v>
      </c>
      <c r="BT160" s="4">
        <v>-440062.92</v>
      </c>
      <c r="BU160" s="4">
        <v>1902912.02</v>
      </c>
      <c r="BV160" s="4">
        <v>444015.36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444015.36</v>
      </c>
      <c r="CC160" s="4">
        <v>0</v>
      </c>
      <c r="CD160" s="4">
        <v>3643816.58</v>
      </c>
      <c r="CE160" s="4">
        <v>0</v>
      </c>
      <c r="CF160" s="4">
        <v>0</v>
      </c>
      <c r="CG160" s="4">
        <v>3643816.58</v>
      </c>
      <c r="CH160" s="4">
        <v>952528.57</v>
      </c>
      <c r="CI160" s="4">
        <v>13309359.17</v>
      </c>
      <c r="CJ160" s="4">
        <v>13005905.73</v>
      </c>
      <c r="CK160" s="4">
        <v>143620.76</v>
      </c>
      <c r="CL160" s="4">
        <v>27411414.23</v>
      </c>
      <c r="CM160" s="4">
        <v>20241521.53</v>
      </c>
      <c r="CN160" s="4">
        <v>1876541.19</v>
      </c>
      <c r="CO160" s="4">
        <v>2086996.04</v>
      </c>
      <c r="CP160" s="4">
        <v>24205058.76</v>
      </c>
      <c r="CQ160" s="4">
        <v>-9723290.66</v>
      </c>
      <c r="CR160" s="4">
        <v>10000</v>
      </c>
      <c r="CS160" s="4">
        <v>7148572.72</v>
      </c>
      <c r="CT160" s="4">
        <v>-10000</v>
      </c>
      <c r="CU160" s="4">
        <v>0</v>
      </c>
      <c r="CV160" s="4">
        <v>0</v>
      </c>
      <c r="CW160" s="4">
        <v>0</v>
      </c>
      <c r="CX160" s="4">
        <v>-1221000</v>
      </c>
      <c r="CY160" s="4">
        <v>0</v>
      </c>
      <c r="CZ160" s="4">
        <v>0</v>
      </c>
      <c r="DA160" s="4">
        <v>0</v>
      </c>
      <c r="DB160" s="4">
        <v>-54969.68</v>
      </c>
      <c r="DC160" s="4">
        <v>-150890.49</v>
      </c>
      <c r="DD160" s="4">
        <v>0</v>
      </c>
      <c r="DE160" s="4">
        <v>-3850687.62</v>
      </c>
      <c r="DF160" s="4">
        <v>-644332.15</v>
      </c>
      <c r="DG160" s="4">
        <v>5327676</v>
      </c>
      <c r="DH160" s="4">
        <v>-2775059.18</v>
      </c>
      <c r="DI160" s="4">
        <v>0</v>
      </c>
      <c r="DJ160" s="4">
        <v>2552616.82</v>
      </c>
      <c r="DK160" s="4">
        <v>333616.99</v>
      </c>
      <c r="DL160" s="4">
        <v>2996632.18</v>
      </c>
      <c r="DM160" s="4">
        <v>0</v>
      </c>
      <c r="DN160" s="4">
        <v>0</v>
      </c>
      <c r="DO160" s="4">
        <v>0</v>
      </c>
      <c r="DP160" s="4">
        <v>0</v>
      </c>
      <c r="DQ160" s="4">
        <v>0</v>
      </c>
      <c r="DR160" s="4">
        <v>2996632.18</v>
      </c>
      <c r="DS160" s="4">
        <v>0</v>
      </c>
      <c r="DT160" s="4">
        <v>3977433.57</v>
      </c>
      <c r="DU160" s="4">
        <v>0</v>
      </c>
      <c r="DV160" s="4">
        <v>0</v>
      </c>
      <c r="DW160" s="4">
        <v>3977433.57</v>
      </c>
      <c r="DX160" s="4">
        <v>1407916.51</v>
      </c>
      <c r="DY160" s="4">
        <v>16959014.35</v>
      </c>
      <c r="DZ160" s="4">
        <v>15034623.81</v>
      </c>
      <c r="EA160" s="4">
        <v>130557.88</v>
      </c>
      <c r="EB160" s="4">
        <v>33532112.55</v>
      </c>
      <c r="EC160" s="4">
        <v>24285874.04</v>
      </c>
      <c r="ED160" s="4">
        <v>1695454.89</v>
      </c>
      <c r="EE160" s="4">
        <v>3373532.78</v>
      </c>
      <c r="EF160" s="4">
        <v>29354861.71</v>
      </c>
      <c r="EG160" s="4">
        <v>-9391027.36</v>
      </c>
      <c r="EH160" s="4">
        <v>195688.89</v>
      </c>
      <c r="EI160" s="4">
        <v>6507027.97</v>
      </c>
      <c r="EJ160" s="4">
        <v>-227184</v>
      </c>
      <c r="EK160" s="4">
        <v>0</v>
      </c>
      <c r="EL160" s="4">
        <v>0</v>
      </c>
      <c r="EM160" s="4">
        <v>0</v>
      </c>
      <c r="EN160" s="4">
        <v>0</v>
      </c>
      <c r="EO160" s="4">
        <v>0</v>
      </c>
      <c r="EP160" s="4">
        <v>0</v>
      </c>
      <c r="EQ160" s="4">
        <v>0</v>
      </c>
      <c r="ER160" s="4">
        <v>107378.7</v>
      </c>
      <c r="ES160" s="4">
        <v>-131375.86</v>
      </c>
      <c r="ET160" s="4">
        <v>0</v>
      </c>
      <c r="EU160" s="4">
        <v>-2808115.8</v>
      </c>
      <c r="EV160" s="4">
        <v>1369135.04</v>
      </c>
      <c r="EW160" s="4">
        <v>2468648.01</v>
      </c>
      <c r="EX160" s="4">
        <v>-3099256.38</v>
      </c>
      <c r="EY160" s="4">
        <v>0</v>
      </c>
      <c r="EZ160" s="4">
        <v>-630608.37</v>
      </c>
      <c r="FA160" s="4">
        <v>234116.96</v>
      </c>
      <c r="FB160" s="4">
        <v>2366023.81</v>
      </c>
      <c r="FC160" s="4">
        <v>0</v>
      </c>
      <c r="FD160" s="4">
        <v>0</v>
      </c>
      <c r="FE160" s="4">
        <v>0</v>
      </c>
      <c r="FF160" s="4">
        <v>0</v>
      </c>
      <c r="FG160" s="4">
        <v>0</v>
      </c>
      <c r="FH160" s="4">
        <v>2366023.81</v>
      </c>
      <c r="FI160" s="4">
        <v>0</v>
      </c>
      <c r="FJ160" s="4">
        <v>4211550.53</v>
      </c>
      <c r="FK160" s="4">
        <v>0</v>
      </c>
      <c r="FL160" s="4">
        <v>0</v>
      </c>
      <c r="FM160" s="4">
        <v>4211550.53</v>
      </c>
      <c r="FN160" s="11">
        <f t="shared" si="4"/>
        <v>0.1054694235183223</v>
      </c>
      <c r="FO160" s="11">
        <f t="shared" si="5"/>
        <v>0</v>
      </c>
    </row>
    <row r="161" spans="1:171" ht="12.75">
      <c r="A161" s="3" t="s">
        <v>220</v>
      </c>
      <c r="B161" s="4">
        <v>2300177.21</v>
      </c>
      <c r="C161" s="4">
        <v>6422201.94</v>
      </c>
      <c r="D161" s="4">
        <v>10473361.87</v>
      </c>
      <c r="E161" s="4">
        <v>149304.62</v>
      </c>
      <c r="F161" s="4">
        <v>19345045.64</v>
      </c>
      <c r="G161" s="4">
        <v>17111695.21</v>
      </c>
      <c r="H161" s="4">
        <v>1578503.06</v>
      </c>
      <c r="I161" s="4">
        <v>1631787.32</v>
      </c>
      <c r="J161" s="4">
        <v>20321985.59</v>
      </c>
      <c r="K161" s="4">
        <v>-5130216.25</v>
      </c>
      <c r="L161" s="4">
        <v>852000</v>
      </c>
      <c r="M161" s="4">
        <v>3396359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-248247.89</v>
      </c>
      <c r="W161" s="4">
        <v>-280133.67</v>
      </c>
      <c r="X161" s="4">
        <v>0</v>
      </c>
      <c r="Y161" s="4">
        <v>-1130105.14</v>
      </c>
      <c r="Z161" s="4">
        <v>-2107045.09</v>
      </c>
      <c r="AA161" s="4">
        <v>1300000</v>
      </c>
      <c r="AB161" s="4">
        <v>-1000414.66</v>
      </c>
      <c r="AC161" s="4">
        <v>0</v>
      </c>
      <c r="AD161" s="4">
        <v>299585.34</v>
      </c>
      <c r="AE161" s="4">
        <v>-1724063.29</v>
      </c>
      <c r="AF161" s="4">
        <v>6601557.32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6601557.32</v>
      </c>
      <c r="AM161" s="4">
        <v>0</v>
      </c>
      <c r="AN161" s="4">
        <v>660873.27</v>
      </c>
      <c r="AO161" s="4">
        <v>301000</v>
      </c>
      <c r="AP161" s="4">
        <v>0</v>
      </c>
      <c r="AQ161" s="4">
        <v>961873.27</v>
      </c>
      <c r="AR161" s="4">
        <v>2628951.98</v>
      </c>
      <c r="AS161" s="4">
        <v>7734246.0600000005</v>
      </c>
      <c r="AT161" s="4">
        <v>11936297.95</v>
      </c>
      <c r="AU161" s="4">
        <v>131499.77</v>
      </c>
      <c r="AV161" s="4">
        <v>22430995.76</v>
      </c>
      <c r="AW161" s="4">
        <v>18338324.2</v>
      </c>
      <c r="AX161" s="4">
        <v>2190756.87</v>
      </c>
      <c r="AY161" s="4">
        <v>1394314.23</v>
      </c>
      <c r="AZ161" s="4">
        <v>21923395.3</v>
      </c>
      <c r="BA161" s="4">
        <v>-2598578.81</v>
      </c>
      <c r="BB161" s="4">
        <v>0</v>
      </c>
      <c r="BC161" s="4">
        <v>1994736.73</v>
      </c>
      <c r="BD161" s="4">
        <v>-159943.24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-173730.25</v>
      </c>
      <c r="BM161" s="4">
        <v>-192156.56</v>
      </c>
      <c r="BN161" s="4">
        <v>0</v>
      </c>
      <c r="BO161" s="4">
        <v>-937515.57</v>
      </c>
      <c r="BP161" s="4">
        <v>-429915.11</v>
      </c>
      <c r="BQ161" s="4">
        <v>915000</v>
      </c>
      <c r="BR161" s="4">
        <v>-1034684.61</v>
      </c>
      <c r="BS161" s="4">
        <v>0</v>
      </c>
      <c r="BT161" s="4">
        <v>-119684.61</v>
      </c>
      <c r="BU161" s="4">
        <v>696440.43</v>
      </c>
      <c r="BV161" s="4">
        <v>6481872.71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6481872.71</v>
      </c>
      <c r="CC161" s="4">
        <v>0</v>
      </c>
      <c r="CD161" s="4">
        <v>1650814.7</v>
      </c>
      <c r="CE161" s="4">
        <v>7499</v>
      </c>
      <c r="CF161" s="4">
        <v>0</v>
      </c>
      <c r="CG161" s="4">
        <v>1658313.7</v>
      </c>
      <c r="CH161" s="4">
        <v>3287169.01</v>
      </c>
      <c r="CI161" s="4">
        <v>10200030.76</v>
      </c>
      <c r="CJ161" s="4">
        <v>15949370.9</v>
      </c>
      <c r="CK161" s="4">
        <v>218781.9</v>
      </c>
      <c r="CL161" s="4">
        <v>29655352.57</v>
      </c>
      <c r="CM161" s="4">
        <v>20329254.45</v>
      </c>
      <c r="CN161" s="4">
        <v>2353908.22</v>
      </c>
      <c r="CO161" s="4">
        <v>2076221.93</v>
      </c>
      <c r="CP161" s="4">
        <v>24759384.6</v>
      </c>
      <c r="CQ161" s="4">
        <v>-8731404.94</v>
      </c>
      <c r="CR161" s="4">
        <v>1533530</v>
      </c>
      <c r="CS161" s="4">
        <v>7425953.81</v>
      </c>
      <c r="CT161" s="4">
        <v>-268803.67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151332.79</v>
      </c>
      <c r="DC161" s="4">
        <v>-229274.1</v>
      </c>
      <c r="DD161" s="4">
        <v>0</v>
      </c>
      <c r="DE161" s="4">
        <v>110607.99</v>
      </c>
      <c r="DF161" s="4">
        <v>5006575.96</v>
      </c>
      <c r="DG161" s="4">
        <v>473000</v>
      </c>
      <c r="DH161" s="4">
        <v>-1038006.29</v>
      </c>
      <c r="DI161" s="4">
        <v>0</v>
      </c>
      <c r="DJ161" s="4">
        <v>-565006.29</v>
      </c>
      <c r="DK161" s="4">
        <v>330479.85</v>
      </c>
      <c r="DL161" s="4">
        <v>5916866.42</v>
      </c>
      <c r="DM161" s="4">
        <v>0</v>
      </c>
      <c r="DN161" s="4">
        <v>0</v>
      </c>
      <c r="DO161" s="4">
        <v>0</v>
      </c>
      <c r="DP161" s="4">
        <v>0</v>
      </c>
      <c r="DQ161" s="4">
        <v>0</v>
      </c>
      <c r="DR161" s="4">
        <v>5916866.42</v>
      </c>
      <c r="DS161" s="4">
        <v>0</v>
      </c>
      <c r="DT161" s="4">
        <v>1185181.55</v>
      </c>
      <c r="DU161" s="4">
        <v>803612</v>
      </c>
      <c r="DV161" s="4">
        <v>0</v>
      </c>
      <c r="DW161" s="4">
        <v>1988793.55</v>
      </c>
      <c r="DX161" s="4">
        <v>2730752.8</v>
      </c>
      <c r="DY161" s="4">
        <v>12830905.96</v>
      </c>
      <c r="DZ161" s="4">
        <v>15623860.83</v>
      </c>
      <c r="EA161" s="4">
        <v>308697.49</v>
      </c>
      <c r="EB161" s="4">
        <v>31494217.08</v>
      </c>
      <c r="EC161" s="4">
        <v>23087921.08</v>
      </c>
      <c r="ED161" s="4">
        <v>2679386.85</v>
      </c>
      <c r="EE161" s="4">
        <v>2350290.28</v>
      </c>
      <c r="EF161" s="4">
        <v>28117598.21</v>
      </c>
      <c r="EG161" s="4">
        <v>-6436580.16</v>
      </c>
      <c r="EH161" s="4">
        <v>19799.39</v>
      </c>
      <c r="EI161" s="4">
        <v>4458097.01</v>
      </c>
      <c r="EJ161" s="4">
        <v>-479107.49</v>
      </c>
      <c r="EK161" s="4">
        <v>0</v>
      </c>
      <c r="EL161" s="4">
        <v>-5000</v>
      </c>
      <c r="EM161" s="4">
        <v>0</v>
      </c>
      <c r="EN161" s="4">
        <v>0</v>
      </c>
      <c r="EO161" s="4">
        <v>0</v>
      </c>
      <c r="EP161" s="4">
        <v>0</v>
      </c>
      <c r="EQ161" s="4">
        <v>0</v>
      </c>
      <c r="ER161" s="4">
        <v>360372.8</v>
      </c>
      <c r="ES161" s="4">
        <v>-213727.23</v>
      </c>
      <c r="ET161" s="4">
        <v>0</v>
      </c>
      <c r="EU161" s="4">
        <v>-2082418.45</v>
      </c>
      <c r="EV161" s="4">
        <v>1294200.42</v>
      </c>
      <c r="EW161" s="4">
        <v>809764.72</v>
      </c>
      <c r="EX161" s="4">
        <v>-2368038.53</v>
      </c>
      <c r="EY161" s="4">
        <v>0</v>
      </c>
      <c r="EZ161" s="4">
        <v>-1558273.81</v>
      </c>
      <c r="FA161" s="4">
        <v>-594981.29</v>
      </c>
      <c r="FB161" s="4">
        <v>4358592.61</v>
      </c>
      <c r="FC161" s="4">
        <v>0</v>
      </c>
      <c r="FD161" s="4">
        <v>332136</v>
      </c>
      <c r="FE161" s="4">
        <v>0</v>
      </c>
      <c r="FF161" s="4">
        <v>0</v>
      </c>
      <c r="FG161" s="4">
        <v>0</v>
      </c>
      <c r="FH161" s="4">
        <v>4690728.61</v>
      </c>
      <c r="FI161" s="4">
        <v>809765</v>
      </c>
      <c r="FJ161" s="4">
        <v>1206930.26</v>
      </c>
      <c r="FK161" s="4">
        <v>186882</v>
      </c>
      <c r="FL161" s="4">
        <v>0</v>
      </c>
      <c r="FM161" s="4">
        <v>1393812.26</v>
      </c>
      <c r="FN161" s="11">
        <f t="shared" si="4"/>
        <v>0.11950816781504195</v>
      </c>
      <c r="FO161" s="11">
        <f t="shared" si="5"/>
        <v>0.10468322935684804</v>
      </c>
    </row>
    <row r="162" spans="1:171" ht="12.75">
      <c r="A162" s="3" t="s">
        <v>221</v>
      </c>
      <c r="B162" s="4">
        <v>1347715.89</v>
      </c>
      <c r="C162" s="4">
        <v>3498605.72</v>
      </c>
      <c r="D162" s="4">
        <v>3761960.99</v>
      </c>
      <c r="E162" s="4">
        <v>17602.57</v>
      </c>
      <c r="F162" s="4">
        <v>8625885.17</v>
      </c>
      <c r="G162" s="4">
        <v>7943196.97</v>
      </c>
      <c r="H162" s="4">
        <v>546861.88</v>
      </c>
      <c r="I162" s="4">
        <v>313267.37</v>
      </c>
      <c r="J162" s="4">
        <v>8803326.22</v>
      </c>
      <c r="K162" s="4">
        <v>-1139749.37</v>
      </c>
      <c r="L162" s="4">
        <v>2500</v>
      </c>
      <c r="M162" s="4">
        <v>263162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-35018.57</v>
      </c>
      <c r="W162" s="4">
        <v>-35539.55</v>
      </c>
      <c r="X162" s="4">
        <v>0</v>
      </c>
      <c r="Y162" s="4">
        <v>-909105.94</v>
      </c>
      <c r="Z162" s="4">
        <v>-1086546.99</v>
      </c>
      <c r="AA162" s="4">
        <v>1204500.85</v>
      </c>
      <c r="AB162" s="4">
        <v>-160758.53</v>
      </c>
      <c r="AC162" s="4">
        <v>0</v>
      </c>
      <c r="AD162" s="4">
        <v>1043742.32</v>
      </c>
      <c r="AE162" s="4">
        <v>-8378.36</v>
      </c>
      <c r="AF162" s="4">
        <v>1442556.32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1442556.32</v>
      </c>
      <c r="AM162" s="4">
        <v>0</v>
      </c>
      <c r="AN162" s="4">
        <v>349222.7</v>
      </c>
      <c r="AO162" s="4">
        <v>0</v>
      </c>
      <c r="AP162" s="4">
        <v>0</v>
      </c>
      <c r="AQ162" s="4">
        <v>349222.7</v>
      </c>
      <c r="AR162" s="4">
        <v>2225580.23</v>
      </c>
      <c r="AS162" s="4">
        <v>4328377.21</v>
      </c>
      <c r="AT162" s="4">
        <v>4195363.23</v>
      </c>
      <c r="AU162" s="4">
        <v>64432.52</v>
      </c>
      <c r="AV162" s="4">
        <v>10813753.19</v>
      </c>
      <c r="AW162" s="4">
        <v>9697037.23</v>
      </c>
      <c r="AX162" s="4">
        <v>340323.22</v>
      </c>
      <c r="AY162" s="4">
        <v>555397.52</v>
      </c>
      <c r="AZ162" s="4">
        <v>10592757.97</v>
      </c>
      <c r="BA162" s="4">
        <v>-55806.16</v>
      </c>
      <c r="BB162" s="4">
        <v>43890</v>
      </c>
      <c r="BC162" s="4">
        <v>317550</v>
      </c>
      <c r="BD162" s="4">
        <v>-193698.1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-43404.28</v>
      </c>
      <c r="BM162" s="4">
        <v>-44276.75</v>
      </c>
      <c r="BN162" s="4">
        <v>0</v>
      </c>
      <c r="BO162" s="4">
        <v>68531.46</v>
      </c>
      <c r="BP162" s="4">
        <v>289526.68</v>
      </c>
      <c r="BQ162" s="4">
        <v>4633.46</v>
      </c>
      <c r="BR162" s="4">
        <v>-378928.74</v>
      </c>
      <c r="BS162" s="4">
        <v>0</v>
      </c>
      <c r="BT162" s="4">
        <v>-374295.28</v>
      </c>
      <c r="BU162" s="4">
        <v>146972.5</v>
      </c>
      <c r="BV162" s="4">
        <v>1068261.04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1068261.04</v>
      </c>
      <c r="CC162" s="4">
        <v>0</v>
      </c>
      <c r="CD162" s="4">
        <v>496195.2</v>
      </c>
      <c r="CE162" s="4">
        <v>0</v>
      </c>
      <c r="CF162" s="4">
        <v>0</v>
      </c>
      <c r="CG162" s="4">
        <v>496195.2</v>
      </c>
      <c r="CH162" s="4">
        <v>2485091.79</v>
      </c>
      <c r="CI162" s="4">
        <v>5353824.39</v>
      </c>
      <c r="CJ162" s="4">
        <v>4590767.29</v>
      </c>
      <c r="CK162" s="4">
        <v>67527.86</v>
      </c>
      <c r="CL162" s="4">
        <v>12497211.33</v>
      </c>
      <c r="CM162" s="4">
        <v>11116789.71</v>
      </c>
      <c r="CN162" s="4">
        <v>443478.93</v>
      </c>
      <c r="CO162" s="4">
        <v>853790.95</v>
      </c>
      <c r="CP162" s="4">
        <v>12414059.59</v>
      </c>
      <c r="CQ162" s="4">
        <v>-1021841.62</v>
      </c>
      <c r="CR162" s="4">
        <v>28783.33</v>
      </c>
      <c r="CS162" s="4">
        <v>1101542.24</v>
      </c>
      <c r="CT162" s="4">
        <v>-9180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-39528.21</v>
      </c>
      <c r="DC162" s="4">
        <v>-40794.61</v>
      </c>
      <c r="DD162" s="4">
        <v>0</v>
      </c>
      <c r="DE162" s="4">
        <v>59775.74</v>
      </c>
      <c r="DF162" s="4">
        <v>142927.48</v>
      </c>
      <c r="DG162" s="4">
        <v>0</v>
      </c>
      <c r="DH162" s="4">
        <v>-322999.63</v>
      </c>
      <c r="DI162" s="4">
        <v>0</v>
      </c>
      <c r="DJ162" s="4">
        <v>-322999.63</v>
      </c>
      <c r="DK162" s="4">
        <v>557536.96</v>
      </c>
      <c r="DL162" s="4">
        <v>745806.14</v>
      </c>
      <c r="DM162" s="4">
        <v>0</v>
      </c>
      <c r="DN162" s="4">
        <v>0</v>
      </c>
      <c r="DO162" s="4">
        <v>0</v>
      </c>
      <c r="DP162" s="4">
        <v>0</v>
      </c>
      <c r="DQ162" s="4">
        <v>0</v>
      </c>
      <c r="DR162" s="4">
        <v>745806.14</v>
      </c>
      <c r="DS162" s="4">
        <v>0</v>
      </c>
      <c r="DT162" s="4">
        <v>1053732.16</v>
      </c>
      <c r="DU162" s="4">
        <v>0</v>
      </c>
      <c r="DV162" s="4">
        <v>0</v>
      </c>
      <c r="DW162" s="4">
        <v>1053732.16</v>
      </c>
      <c r="DX162" s="4">
        <v>3431100.87</v>
      </c>
      <c r="DY162" s="4">
        <v>6577078.54</v>
      </c>
      <c r="DZ162" s="4">
        <v>5177313.72</v>
      </c>
      <c r="EA162" s="4">
        <v>38063.8</v>
      </c>
      <c r="EB162" s="4">
        <v>15223556.93</v>
      </c>
      <c r="EC162" s="4">
        <v>13117518.07</v>
      </c>
      <c r="ED162" s="4">
        <v>666823.21</v>
      </c>
      <c r="EE162" s="4">
        <v>1287155.92</v>
      </c>
      <c r="EF162" s="4">
        <v>15071497.2</v>
      </c>
      <c r="EG162" s="4">
        <v>-3123553.55</v>
      </c>
      <c r="EH162" s="4">
        <v>0</v>
      </c>
      <c r="EI162" s="4">
        <v>4321781.08</v>
      </c>
      <c r="EJ162" s="4">
        <v>0</v>
      </c>
      <c r="EK162" s="4">
        <v>0</v>
      </c>
      <c r="EL162" s="4">
        <v>0</v>
      </c>
      <c r="EM162" s="4">
        <v>0</v>
      </c>
      <c r="EN162" s="4">
        <v>0</v>
      </c>
      <c r="EO162" s="4">
        <v>0</v>
      </c>
      <c r="EP162" s="4">
        <v>0</v>
      </c>
      <c r="EQ162" s="4">
        <v>0</v>
      </c>
      <c r="ER162" s="4">
        <v>-7987.87</v>
      </c>
      <c r="ES162" s="4">
        <v>-47531.45</v>
      </c>
      <c r="ET162" s="4">
        <v>0</v>
      </c>
      <c r="EU162" s="4">
        <v>1190239.66</v>
      </c>
      <c r="EV162" s="4">
        <v>1342299.39</v>
      </c>
      <c r="EW162" s="4">
        <v>749557.08</v>
      </c>
      <c r="EX162" s="4">
        <v>-805709.69</v>
      </c>
      <c r="EY162" s="4">
        <v>0</v>
      </c>
      <c r="EZ162" s="4">
        <v>-56152.61</v>
      </c>
      <c r="FA162" s="4">
        <v>496915.98</v>
      </c>
      <c r="FB162" s="4">
        <v>690675.97</v>
      </c>
      <c r="FC162" s="4">
        <v>0</v>
      </c>
      <c r="FD162" s="4">
        <v>0</v>
      </c>
      <c r="FE162" s="4">
        <v>0</v>
      </c>
      <c r="FF162" s="4">
        <v>0</v>
      </c>
      <c r="FG162" s="4">
        <v>0</v>
      </c>
      <c r="FH162" s="4">
        <v>690675.97</v>
      </c>
      <c r="FI162" s="4">
        <v>0</v>
      </c>
      <c r="FJ162" s="4">
        <v>1550648.14</v>
      </c>
      <c r="FK162" s="4">
        <v>0</v>
      </c>
      <c r="FL162" s="4">
        <v>0</v>
      </c>
      <c r="FM162" s="4">
        <v>1550648.14</v>
      </c>
      <c r="FN162" s="11">
        <f t="shared" si="4"/>
        <v>0.04520668613547201</v>
      </c>
      <c r="FO162" s="11">
        <f t="shared" si="5"/>
        <v>0</v>
      </c>
    </row>
    <row r="163" spans="1:171" ht="12.75">
      <c r="A163" s="3" t="s">
        <v>222</v>
      </c>
      <c r="B163" s="4">
        <v>2280936.25</v>
      </c>
      <c r="C163" s="4">
        <v>14432321.43</v>
      </c>
      <c r="D163" s="4">
        <v>25236099.47</v>
      </c>
      <c r="E163" s="4">
        <v>75381.92</v>
      </c>
      <c r="F163" s="4">
        <v>42024739.07</v>
      </c>
      <c r="G163" s="4">
        <v>32814384.98</v>
      </c>
      <c r="H163" s="4">
        <v>2575144.01</v>
      </c>
      <c r="I163" s="4">
        <v>2580769.05</v>
      </c>
      <c r="J163" s="4">
        <v>37970298.04</v>
      </c>
      <c r="K163" s="4">
        <v>-6745706.82</v>
      </c>
      <c r="L163" s="4">
        <v>316395.4</v>
      </c>
      <c r="M163" s="4">
        <v>1160477.45</v>
      </c>
      <c r="N163" s="4">
        <v>-285000</v>
      </c>
      <c r="O163" s="4">
        <v>0</v>
      </c>
      <c r="P163" s="4">
        <v>0</v>
      </c>
      <c r="Q163" s="4">
        <v>0</v>
      </c>
      <c r="R163" s="4">
        <v>-1300</v>
      </c>
      <c r="S163" s="4">
        <v>0</v>
      </c>
      <c r="T163" s="4">
        <v>0</v>
      </c>
      <c r="U163" s="4">
        <v>0</v>
      </c>
      <c r="V163" s="4">
        <v>-1614871.91</v>
      </c>
      <c r="W163" s="4">
        <v>-329703.73</v>
      </c>
      <c r="X163" s="4">
        <v>0</v>
      </c>
      <c r="Y163" s="4">
        <v>-7170005.88</v>
      </c>
      <c r="Z163" s="4">
        <v>-3115564.85</v>
      </c>
      <c r="AA163" s="4">
        <v>1199965.2</v>
      </c>
      <c r="AB163" s="4">
        <v>-2048271.18</v>
      </c>
      <c r="AC163" s="4">
        <v>0</v>
      </c>
      <c r="AD163" s="4">
        <v>-848305.98</v>
      </c>
      <c r="AE163" s="4">
        <v>-2153829.76</v>
      </c>
      <c r="AF163" s="4">
        <v>7536385.48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7536385.48</v>
      </c>
      <c r="AM163" s="4">
        <v>0</v>
      </c>
      <c r="AN163" s="4">
        <v>1662584.62</v>
      </c>
      <c r="AO163" s="4">
        <v>0</v>
      </c>
      <c r="AP163" s="4">
        <v>0</v>
      </c>
      <c r="AQ163" s="4">
        <v>1662584.62</v>
      </c>
      <c r="AR163" s="4">
        <v>2545984.92</v>
      </c>
      <c r="AS163" s="4">
        <v>17079098.78</v>
      </c>
      <c r="AT163" s="4">
        <v>28195985.01</v>
      </c>
      <c r="AU163" s="4">
        <v>165229.47</v>
      </c>
      <c r="AV163" s="4">
        <v>47986298.18</v>
      </c>
      <c r="AW163" s="4">
        <v>33468857.46</v>
      </c>
      <c r="AX163" s="4">
        <v>4180537.56</v>
      </c>
      <c r="AY163" s="4">
        <v>4217044.2</v>
      </c>
      <c r="AZ163" s="4">
        <v>41866439.22</v>
      </c>
      <c r="BA163" s="4">
        <v>-16307396.02</v>
      </c>
      <c r="BB163" s="4">
        <v>732369.85</v>
      </c>
      <c r="BC163" s="4">
        <v>4323349.62</v>
      </c>
      <c r="BD163" s="4">
        <v>-1700000</v>
      </c>
      <c r="BE163" s="4">
        <v>0</v>
      </c>
      <c r="BF163" s="4">
        <v>0</v>
      </c>
      <c r="BG163" s="4">
        <v>0</v>
      </c>
      <c r="BH163" s="4">
        <v>0</v>
      </c>
      <c r="BI163" s="4">
        <v>66400</v>
      </c>
      <c r="BJ163" s="4">
        <v>0</v>
      </c>
      <c r="BK163" s="4">
        <v>0</v>
      </c>
      <c r="BL163" s="4">
        <v>-214190.8</v>
      </c>
      <c r="BM163" s="4">
        <v>-298326.92</v>
      </c>
      <c r="BN163" s="4">
        <v>0</v>
      </c>
      <c r="BO163" s="4">
        <v>-13099467.35</v>
      </c>
      <c r="BP163" s="4">
        <v>-6979608.39</v>
      </c>
      <c r="BQ163" s="4">
        <v>14200000</v>
      </c>
      <c r="BR163" s="4">
        <v>-2312532.38</v>
      </c>
      <c r="BS163" s="4">
        <v>0</v>
      </c>
      <c r="BT163" s="4">
        <v>11887467.62</v>
      </c>
      <c r="BU163" s="4">
        <v>3713751.52</v>
      </c>
      <c r="BV163" s="4">
        <v>19423853.1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19423853.1</v>
      </c>
      <c r="CC163" s="4">
        <v>0</v>
      </c>
      <c r="CD163" s="4">
        <v>5376336.14</v>
      </c>
      <c r="CE163" s="4">
        <v>0</v>
      </c>
      <c r="CF163" s="4">
        <v>0</v>
      </c>
      <c r="CG163" s="4">
        <v>5376336.14</v>
      </c>
      <c r="CH163" s="4">
        <v>2597102.93</v>
      </c>
      <c r="CI163" s="4">
        <v>21141973.79</v>
      </c>
      <c r="CJ163" s="4">
        <v>29156665.74</v>
      </c>
      <c r="CK163" s="4">
        <v>202095.73</v>
      </c>
      <c r="CL163" s="4">
        <v>53097838.19</v>
      </c>
      <c r="CM163" s="4">
        <v>35776184.69</v>
      </c>
      <c r="CN163" s="4">
        <v>4925653.52</v>
      </c>
      <c r="CO163" s="4">
        <v>2236257.35</v>
      </c>
      <c r="CP163" s="4">
        <v>42938095.56</v>
      </c>
      <c r="CQ163" s="4">
        <v>-4868195.16</v>
      </c>
      <c r="CR163" s="4">
        <v>7000</v>
      </c>
      <c r="CS163" s="4">
        <v>2942871.35</v>
      </c>
      <c r="CT163" s="4">
        <v>-420000</v>
      </c>
      <c r="CU163" s="4">
        <v>0</v>
      </c>
      <c r="CV163" s="4">
        <v>0</v>
      </c>
      <c r="CW163" s="4">
        <v>0</v>
      </c>
      <c r="CX163" s="4">
        <v>-529420</v>
      </c>
      <c r="CY163" s="4">
        <v>0</v>
      </c>
      <c r="CZ163" s="4">
        <v>0</v>
      </c>
      <c r="DA163" s="4">
        <v>0</v>
      </c>
      <c r="DB163" s="4">
        <v>-295577.85</v>
      </c>
      <c r="DC163" s="4">
        <v>-567086.82</v>
      </c>
      <c r="DD163" s="4">
        <v>0</v>
      </c>
      <c r="DE163" s="4">
        <v>-3163321.66</v>
      </c>
      <c r="DF163" s="4">
        <v>6996420.97</v>
      </c>
      <c r="DG163" s="4">
        <v>0</v>
      </c>
      <c r="DH163" s="4">
        <v>-3218839.63</v>
      </c>
      <c r="DI163" s="4">
        <v>0</v>
      </c>
      <c r="DJ163" s="4">
        <v>-3218839.63</v>
      </c>
      <c r="DK163" s="4">
        <v>3548621.58</v>
      </c>
      <c r="DL163" s="4">
        <v>16205013.47</v>
      </c>
      <c r="DM163" s="4">
        <v>0</v>
      </c>
      <c r="DN163" s="4">
        <v>0</v>
      </c>
      <c r="DO163" s="4">
        <v>0</v>
      </c>
      <c r="DP163" s="4">
        <v>0</v>
      </c>
      <c r="DQ163" s="4">
        <v>0</v>
      </c>
      <c r="DR163" s="4">
        <v>16205013.47</v>
      </c>
      <c r="DS163" s="4">
        <v>0</v>
      </c>
      <c r="DT163" s="4">
        <v>8924957.72</v>
      </c>
      <c r="DU163" s="4">
        <v>0</v>
      </c>
      <c r="DV163" s="4">
        <v>0</v>
      </c>
      <c r="DW163" s="4">
        <v>8924957.72</v>
      </c>
      <c r="DX163" s="4">
        <v>2976455.56</v>
      </c>
      <c r="DY163" s="4">
        <v>26931317.64</v>
      </c>
      <c r="DZ163" s="4">
        <v>32593070.55</v>
      </c>
      <c r="EA163" s="4">
        <v>236165.68</v>
      </c>
      <c r="EB163" s="4">
        <v>62737009.43</v>
      </c>
      <c r="EC163" s="4">
        <v>40047459.55</v>
      </c>
      <c r="ED163" s="4">
        <v>4280998.75</v>
      </c>
      <c r="EE163" s="4">
        <v>4519164.41</v>
      </c>
      <c r="EF163" s="4">
        <v>48847622.71</v>
      </c>
      <c r="EG163" s="4">
        <v>-15728098.97</v>
      </c>
      <c r="EH163" s="4">
        <v>18575.78</v>
      </c>
      <c r="EI163" s="4">
        <v>9860532.2</v>
      </c>
      <c r="EJ163" s="4">
        <v>-200000</v>
      </c>
      <c r="EK163" s="4">
        <v>0</v>
      </c>
      <c r="EL163" s="4">
        <v>0</v>
      </c>
      <c r="EM163" s="4">
        <v>0</v>
      </c>
      <c r="EN163" s="4">
        <v>-4472000</v>
      </c>
      <c r="EO163" s="4">
        <v>0</v>
      </c>
      <c r="EP163" s="4">
        <v>0</v>
      </c>
      <c r="EQ163" s="4">
        <v>0</v>
      </c>
      <c r="ER163" s="4">
        <v>-137809.12</v>
      </c>
      <c r="ES163" s="4">
        <v>-650437.55</v>
      </c>
      <c r="ET163" s="4">
        <v>0</v>
      </c>
      <c r="EU163" s="4">
        <v>-10658800.11</v>
      </c>
      <c r="EV163" s="4">
        <v>3230586.61</v>
      </c>
      <c r="EW163" s="4">
        <v>0</v>
      </c>
      <c r="EX163" s="4">
        <v>-2733973.53</v>
      </c>
      <c r="EY163" s="4">
        <v>0</v>
      </c>
      <c r="EZ163" s="4">
        <v>-2733973.53</v>
      </c>
      <c r="FA163" s="4">
        <v>-150026.12</v>
      </c>
      <c r="FB163" s="4">
        <v>13471039.94</v>
      </c>
      <c r="FC163" s="4">
        <v>0</v>
      </c>
      <c r="FD163" s="4">
        <v>0</v>
      </c>
      <c r="FE163" s="4">
        <v>0</v>
      </c>
      <c r="FF163" s="4">
        <v>0</v>
      </c>
      <c r="FG163" s="4">
        <v>0</v>
      </c>
      <c r="FH163" s="4">
        <v>13471039.94</v>
      </c>
      <c r="FI163" s="4">
        <v>0</v>
      </c>
      <c r="FJ163" s="4">
        <v>8774931.6</v>
      </c>
      <c r="FK163" s="4">
        <v>0</v>
      </c>
      <c r="FL163" s="4">
        <v>0</v>
      </c>
      <c r="FM163" s="4">
        <v>8774931.6</v>
      </c>
      <c r="FN163" s="11">
        <f t="shared" si="4"/>
        <v>0.0021013806873771378</v>
      </c>
      <c r="FO163" s="11">
        <f t="shared" si="5"/>
        <v>0.07485387624731732</v>
      </c>
    </row>
    <row r="164" spans="1:171" ht="12.75">
      <c r="A164" s="3" t="s">
        <v>223</v>
      </c>
      <c r="B164" s="4">
        <v>4601075.07</v>
      </c>
      <c r="C164" s="4">
        <v>16524235.88</v>
      </c>
      <c r="D164" s="4">
        <v>21612612.07</v>
      </c>
      <c r="E164" s="4">
        <v>882554.66</v>
      </c>
      <c r="F164" s="4">
        <v>43620477.68</v>
      </c>
      <c r="G164" s="4">
        <v>35339012.410000004</v>
      </c>
      <c r="H164" s="4">
        <v>3640340.95</v>
      </c>
      <c r="I164" s="4">
        <v>2368772.75</v>
      </c>
      <c r="J164" s="4">
        <v>41348126.10999999</v>
      </c>
      <c r="K164" s="4">
        <v>-3410274.39</v>
      </c>
      <c r="L164" s="4">
        <v>287136.9</v>
      </c>
      <c r="M164" s="4">
        <v>5278781.69</v>
      </c>
      <c r="N164" s="4">
        <v>-508000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-275122.97</v>
      </c>
      <c r="W164" s="4">
        <v>-253010.14</v>
      </c>
      <c r="X164" s="4">
        <v>0</v>
      </c>
      <c r="Y164" s="4">
        <v>1372521.23</v>
      </c>
      <c r="Z164" s="4">
        <v>3644872.8</v>
      </c>
      <c r="AA164" s="4">
        <v>999154.9</v>
      </c>
      <c r="AB164" s="4">
        <v>-1721344.96</v>
      </c>
      <c r="AC164" s="4">
        <v>0</v>
      </c>
      <c r="AD164" s="4">
        <v>-722190.06</v>
      </c>
      <c r="AE164" s="4">
        <v>239720.28</v>
      </c>
      <c r="AF164" s="4">
        <v>4043517.29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4043517.29</v>
      </c>
      <c r="AM164" s="4">
        <v>0</v>
      </c>
      <c r="AN164" s="4">
        <v>2991670.24</v>
      </c>
      <c r="AO164" s="4">
        <v>0</v>
      </c>
      <c r="AP164" s="4">
        <v>0</v>
      </c>
      <c r="AQ164" s="4">
        <v>2991670.24</v>
      </c>
      <c r="AR164" s="4">
        <v>3954450.34</v>
      </c>
      <c r="AS164" s="4">
        <v>19263140.86</v>
      </c>
      <c r="AT164" s="4">
        <v>31256231.89</v>
      </c>
      <c r="AU164" s="4">
        <v>343424.27</v>
      </c>
      <c r="AV164" s="4">
        <v>54817247.36</v>
      </c>
      <c r="AW164" s="4">
        <v>40126887.35</v>
      </c>
      <c r="AX164" s="4">
        <v>7648627.9399999995</v>
      </c>
      <c r="AY164" s="4">
        <v>2937514.74</v>
      </c>
      <c r="AZ164" s="4">
        <v>50713030.03</v>
      </c>
      <c r="BA164" s="4">
        <v>-3282869.97</v>
      </c>
      <c r="BB164" s="4">
        <v>433421.33</v>
      </c>
      <c r="BC164" s="4">
        <v>1827819</v>
      </c>
      <c r="BD164" s="4">
        <v>-125000</v>
      </c>
      <c r="BE164" s="4">
        <v>0</v>
      </c>
      <c r="BF164" s="4">
        <v>-32000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-270281.67</v>
      </c>
      <c r="BM164" s="4">
        <v>-200721.84</v>
      </c>
      <c r="BN164" s="4">
        <v>0</v>
      </c>
      <c r="BO164" s="4">
        <v>-1448911.31</v>
      </c>
      <c r="BP164" s="4">
        <v>2655306.02</v>
      </c>
      <c r="BQ164" s="4">
        <v>2200011.46</v>
      </c>
      <c r="BR164" s="4">
        <v>-1664196.43</v>
      </c>
      <c r="BS164" s="4">
        <v>0</v>
      </c>
      <c r="BT164" s="4">
        <v>535815.03</v>
      </c>
      <c r="BU164" s="4">
        <v>2531591.51</v>
      </c>
      <c r="BV164" s="4">
        <v>4579332.32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4579332.32</v>
      </c>
      <c r="CC164" s="4">
        <v>0</v>
      </c>
      <c r="CD164" s="4">
        <v>5523261.75</v>
      </c>
      <c r="CE164" s="4">
        <v>0</v>
      </c>
      <c r="CF164" s="4">
        <v>0</v>
      </c>
      <c r="CG164" s="4">
        <v>5523261.75</v>
      </c>
      <c r="CH164" s="4">
        <v>2026712.57</v>
      </c>
      <c r="CI164" s="4">
        <v>22695830.77</v>
      </c>
      <c r="CJ164" s="4">
        <v>27726406.82</v>
      </c>
      <c r="CK164" s="4">
        <v>1562514.17</v>
      </c>
      <c r="CL164" s="4">
        <v>54011464.33</v>
      </c>
      <c r="CM164" s="4">
        <v>38854895.46</v>
      </c>
      <c r="CN164" s="4">
        <v>6784602.0600000005</v>
      </c>
      <c r="CO164" s="4">
        <v>4403362.53</v>
      </c>
      <c r="CP164" s="4">
        <v>50042860.05</v>
      </c>
      <c r="CQ164" s="4">
        <v>-7289841.71</v>
      </c>
      <c r="CR164" s="4">
        <v>86655.37</v>
      </c>
      <c r="CS164" s="4">
        <v>8311672</v>
      </c>
      <c r="CT164" s="4">
        <v>-214864.41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-106607.74</v>
      </c>
      <c r="DC164" s="4">
        <v>-152933.96</v>
      </c>
      <c r="DD164" s="4">
        <v>0</v>
      </c>
      <c r="DE164" s="4">
        <v>787013.51</v>
      </c>
      <c r="DF164" s="4">
        <v>4755617.79</v>
      </c>
      <c r="DG164" s="4">
        <v>0</v>
      </c>
      <c r="DH164" s="4">
        <v>-1764409.27</v>
      </c>
      <c r="DI164" s="4">
        <v>0</v>
      </c>
      <c r="DJ164" s="4">
        <v>-1764409.27</v>
      </c>
      <c r="DK164" s="4">
        <v>4599923.96</v>
      </c>
      <c r="DL164" s="4">
        <v>2814923.05</v>
      </c>
      <c r="DM164" s="4">
        <v>0</v>
      </c>
      <c r="DN164" s="4">
        <v>0</v>
      </c>
      <c r="DO164" s="4">
        <v>0</v>
      </c>
      <c r="DP164" s="4">
        <v>0</v>
      </c>
      <c r="DQ164" s="4">
        <v>0</v>
      </c>
      <c r="DR164" s="4">
        <v>2814923.05</v>
      </c>
      <c r="DS164" s="4">
        <v>0</v>
      </c>
      <c r="DT164" s="4">
        <v>9247942.13</v>
      </c>
      <c r="DU164" s="4">
        <v>0</v>
      </c>
      <c r="DV164" s="4">
        <v>0</v>
      </c>
      <c r="DW164" s="4">
        <v>9247942.13</v>
      </c>
      <c r="DX164" s="5">
        <v>2173774.13</v>
      </c>
      <c r="DY164" s="5">
        <v>27574898.71</v>
      </c>
      <c r="DZ164" s="5">
        <v>30252725.36</v>
      </c>
      <c r="EA164" s="5">
        <v>486660.61</v>
      </c>
      <c r="EB164" s="5">
        <v>60488058.81</v>
      </c>
      <c r="EC164" s="5">
        <v>45518236.87</v>
      </c>
      <c r="ED164" s="5">
        <v>7538046.89</v>
      </c>
      <c r="EE164" s="5">
        <v>4481784.38</v>
      </c>
      <c r="EF164" s="5">
        <v>57538068.14</v>
      </c>
      <c r="EG164" s="5">
        <v>-9832171.48</v>
      </c>
      <c r="EH164" s="5">
        <v>10000</v>
      </c>
      <c r="EI164" s="5">
        <v>8368398</v>
      </c>
      <c r="EJ164" s="5">
        <v>-1025415</v>
      </c>
      <c r="EK164" s="5">
        <v>0</v>
      </c>
      <c r="EL164" s="5">
        <v>0</v>
      </c>
      <c r="EM164" s="5">
        <v>0</v>
      </c>
      <c r="EN164" s="5">
        <v>0</v>
      </c>
      <c r="EO164" s="5">
        <v>0</v>
      </c>
      <c r="EP164" s="5">
        <v>0</v>
      </c>
      <c r="EQ164" s="5">
        <v>0</v>
      </c>
      <c r="ER164" s="5">
        <v>315177.95</v>
      </c>
      <c r="ES164" s="5">
        <v>-134873.4</v>
      </c>
      <c r="ET164" s="5">
        <v>0</v>
      </c>
      <c r="EU164" s="5">
        <v>-2164010.53</v>
      </c>
      <c r="EV164" s="5">
        <v>785980.14</v>
      </c>
      <c r="EW164" s="5">
        <v>211864.41</v>
      </c>
      <c r="EX164" s="5">
        <v>-813745.82</v>
      </c>
      <c r="EY164" s="5">
        <v>0</v>
      </c>
      <c r="EZ164" s="5">
        <v>-601881.41</v>
      </c>
      <c r="FA164" s="5">
        <v>21479.58</v>
      </c>
      <c r="FB164" s="5">
        <v>2213041.64</v>
      </c>
      <c r="FC164" s="5">
        <v>0</v>
      </c>
      <c r="FD164" s="5">
        <v>0</v>
      </c>
      <c r="FE164" s="5">
        <v>0</v>
      </c>
      <c r="FF164" s="5">
        <v>0</v>
      </c>
      <c r="FG164" s="5">
        <v>0</v>
      </c>
      <c r="FH164" s="5">
        <v>2213041.64</v>
      </c>
      <c r="FI164" s="5">
        <v>0</v>
      </c>
      <c r="FJ164" s="5">
        <v>9269421.71</v>
      </c>
      <c r="FK164" s="5">
        <v>0</v>
      </c>
      <c r="FL164" s="5">
        <v>0</v>
      </c>
      <c r="FM164" s="5">
        <v>9269421.71</v>
      </c>
      <c r="FN164" s="11">
        <f t="shared" si="4"/>
        <v>0.1957704873154616</v>
      </c>
      <c r="FO164" s="11">
        <f t="shared" si="5"/>
        <v>0</v>
      </c>
    </row>
    <row r="165" spans="1:171" ht="12.75">
      <c r="A165" s="3" t="s">
        <v>224</v>
      </c>
      <c r="B165" s="4">
        <v>663476.78</v>
      </c>
      <c r="C165" s="4">
        <v>3650589.29</v>
      </c>
      <c r="D165" s="4">
        <v>6183811.75</v>
      </c>
      <c r="E165" s="4">
        <v>36794.65</v>
      </c>
      <c r="F165" s="4">
        <v>10534672.47</v>
      </c>
      <c r="G165" s="4">
        <v>9332177.86</v>
      </c>
      <c r="H165" s="4">
        <v>2372797.93</v>
      </c>
      <c r="I165" s="4">
        <v>491318.03</v>
      </c>
      <c r="J165" s="4">
        <v>12196293.82</v>
      </c>
      <c r="K165" s="4">
        <v>-1311371.2</v>
      </c>
      <c r="L165" s="4">
        <v>168235</v>
      </c>
      <c r="M165" s="4">
        <v>570648.3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-243607.42</v>
      </c>
      <c r="W165" s="4">
        <v>-23659.28</v>
      </c>
      <c r="X165" s="4">
        <v>0</v>
      </c>
      <c r="Y165" s="4">
        <v>-816095.32</v>
      </c>
      <c r="Z165" s="4">
        <v>-2477716.67</v>
      </c>
      <c r="AA165" s="4">
        <v>1199160.54</v>
      </c>
      <c r="AB165" s="4">
        <v>-147577.06</v>
      </c>
      <c r="AC165" s="4">
        <v>0</v>
      </c>
      <c r="AD165" s="4">
        <v>1051583.48</v>
      </c>
      <c r="AE165" s="4">
        <v>-244671.86</v>
      </c>
      <c r="AF165" s="4">
        <v>1199160.54</v>
      </c>
      <c r="AG165" s="4">
        <v>0</v>
      </c>
      <c r="AH165" s="4">
        <v>0</v>
      </c>
      <c r="AI165" s="4">
        <v>10000</v>
      </c>
      <c r="AJ165" s="4">
        <v>0</v>
      </c>
      <c r="AK165" s="4">
        <v>0</v>
      </c>
      <c r="AL165" s="4">
        <v>1209160.54</v>
      </c>
      <c r="AM165" s="4">
        <v>0</v>
      </c>
      <c r="AN165" s="4">
        <v>88134.47</v>
      </c>
      <c r="AO165" s="4">
        <v>0</v>
      </c>
      <c r="AP165" s="4">
        <v>0</v>
      </c>
      <c r="AQ165" s="4">
        <v>88134.47</v>
      </c>
      <c r="AR165" s="4">
        <v>955084.86</v>
      </c>
      <c r="AS165" s="4">
        <v>4699989.24</v>
      </c>
      <c r="AT165" s="4">
        <v>7410342.45</v>
      </c>
      <c r="AU165" s="4">
        <v>49674.83</v>
      </c>
      <c r="AV165" s="4">
        <v>13115091.38</v>
      </c>
      <c r="AW165" s="4">
        <v>9488087.44</v>
      </c>
      <c r="AX165" s="4">
        <v>3381732.43</v>
      </c>
      <c r="AY165" s="4">
        <v>564214.87</v>
      </c>
      <c r="AZ165" s="4">
        <v>13434034.74</v>
      </c>
      <c r="BA165" s="4">
        <v>-912112.48</v>
      </c>
      <c r="BB165" s="4">
        <v>248140</v>
      </c>
      <c r="BC165" s="4">
        <v>3121039.9</v>
      </c>
      <c r="BD165" s="4">
        <v>-1000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-1375000</v>
      </c>
      <c r="BK165" s="4">
        <v>0</v>
      </c>
      <c r="BL165" s="4">
        <v>-1730719.84</v>
      </c>
      <c r="BM165" s="4">
        <v>-54726.26</v>
      </c>
      <c r="BN165" s="4">
        <v>0</v>
      </c>
      <c r="BO165" s="4">
        <v>-649652.42</v>
      </c>
      <c r="BP165" s="4">
        <v>-968595.78</v>
      </c>
      <c r="BQ165" s="4">
        <v>2564000</v>
      </c>
      <c r="BR165" s="4">
        <v>-254765.27</v>
      </c>
      <c r="BS165" s="4">
        <v>0</v>
      </c>
      <c r="BT165" s="4">
        <v>2309234.73</v>
      </c>
      <c r="BU165" s="4">
        <v>583661.43</v>
      </c>
      <c r="BV165" s="4">
        <v>3510041.66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3510041.66</v>
      </c>
      <c r="CC165" s="4">
        <v>0</v>
      </c>
      <c r="CD165" s="4">
        <v>671795.9</v>
      </c>
      <c r="CE165" s="4">
        <v>0</v>
      </c>
      <c r="CF165" s="4">
        <v>0</v>
      </c>
      <c r="CG165" s="4">
        <v>671795.9</v>
      </c>
      <c r="CH165" s="4">
        <v>1043880.75</v>
      </c>
      <c r="CI165" s="4">
        <v>5780799.79</v>
      </c>
      <c r="CJ165" s="4">
        <v>7894402.76</v>
      </c>
      <c r="CK165" s="4">
        <v>594597.77</v>
      </c>
      <c r="CL165" s="4">
        <v>15313681.07</v>
      </c>
      <c r="CM165" s="4">
        <v>10377829.26</v>
      </c>
      <c r="CN165" s="4">
        <v>3601630.65</v>
      </c>
      <c r="CO165" s="4">
        <v>1826054.45</v>
      </c>
      <c r="CP165" s="4">
        <v>15805514.36</v>
      </c>
      <c r="CQ165" s="4">
        <v>-8493804.07</v>
      </c>
      <c r="CR165" s="4">
        <v>207375</v>
      </c>
      <c r="CS165" s="4">
        <v>7875122.39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1375000</v>
      </c>
      <c r="DB165" s="4">
        <v>1456130.93</v>
      </c>
      <c r="DC165" s="4">
        <v>-111289.72</v>
      </c>
      <c r="DD165" s="4">
        <v>0</v>
      </c>
      <c r="DE165" s="4">
        <v>2419824.25</v>
      </c>
      <c r="DF165" s="4">
        <v>1927990.96</v>
      </c>
      <c r="DG165" s="4">
        <v>1788927.78</v>
      </c>
      <c r="DH165" s="4">
        <v>-2150720.54</v>
      </c>
      <c r="DI165" s="4">
        <v>0</v>
      </c>
      <c r="DJ165" s="4">
        <v>-361792.76</v>
      </c>
      <c r="DK165" s="4">
        <v>-585288.32</v>
      </c>
      <c r="DL165" s="4">
        <v>3148118.07</v>
      </c>
      <c r="DM165" s="4">
        <v>0</v>
      </c>
      <c r="DN165" s="4">
        <v>0</v>
      </c>
      <c r="DO165" s="4">
        <v>0</v>
      </c>
      <c r="DP165" s="4">
        <v>0</v>
      </c>
      <c r="DQ165" s="4">
        <v>0</v>
      </c>
      <c r="DR165" s="4">
        <v>3148118.07</v>
      </c>
      <c r="DS165" s="4">
        <v>0</v>
      </c>
      <c r="DT165" s="4">
        <v>86507.58</v>
      </c>
      <c r="DU165" s="4">
        <v>0</v>
      </c>
      <c r="DV165" s="4">
        <v>0</v>
      </c>
      <c r="DW165" s="4">
        <v>86507.58</v>
      </c>
      <c r="DX165" s="4">
        <v>1364613.42</v>
      </c>
      <c r="DY165" s="4">
        <v>7446943.79</v>
      </c>
      <c r="DZ165" s="4">
        <v>8864487.01</v>
      </c>
      <c r="EA165" s="4">
        <v>244642.28</v>
      </c>
      <c r="EB165" s="4">
        <v>17920686.5</v>
      </c>
      <c r="EC165" s="4">
        <v>11474537.05</v>
      </c>
      <c r="ED165" s="4">
        <v>4282678.04</v>
      </c>
      <c r="EE165" s="4">
        <v>793846.67</v>
      </c>
      <c r="EF165" s="4">
        <v>16551061.76</v>
      </c>
      <c r="EG165" s="4">
        <v>-2413905.66</v>
      </c>
      <c r="EH165" s="4">
        <v>140500</v>
      </c>
      <c r="EI165" s="4">
        <v>2572082.49</v>
      </c>
      <c r="EJ165" s="4">
        <v>-80796.3</v>
      </c>
      <c r="EK165" s="4">
        <v>0</v>
      </c>
      <c r="EL165" s="4">
        <v>0</v>
      </c>
      <c r="EM165" s="4">
        <v>0</v>
      </c>
      <c r="EN165" s="4">
        <v>0</v>
      </c>
      <c r="EO165" s="4">
        <v>0</v>
      </c>
      <c r="EP165" s="4">
        <v>0</v>
      </c>
      <c r="EQ165" s="4">
        <v>0</v>
      </c>
      <c r="ER165" s="4">
        <v>189511.99</v>
      </c>
      <c r="ES165" s="4">
        <v>-133167.22</v>
      </c>
      <c r="ET165" s="4">
        <v>0</v>
      </c>
      <c r="EU165" s="4">
        <v>407392.52</v>
      </c>
      <c r="EV165" s="4">
        <v>1777017.26</v>
      </c>
      <c r="EW165" s="4">
        <v>0</v>
      </c>
      <c r="EX165" s="4">
        <v>-798678.31</v>
      </c>
      <c r="EY165" s="4">
        <v>0</v>
      </c>
      <c r="EZ165" s="4">
        <v>-798678.31</v>
      </c>
      <c r="FA165" s="4">
        <v>557997.52</v>
      </c>
      <c r="FB165" s="4">
        <v>2350012.51</v>
      </c>
      <c r="FC165" s="4">
        <v>0</v>
      </c>
      <c r="FD165" s="4">
        <v>0</v>
      </c>
      <c r="FE165" s="4">
        <v>0</v>
      </c>
      <c r="FF165" s="4">
        <v>0</v>
      </c>
      <c r="FG165" s="4">
        <v>0</v>
      </c>
      <c r="FH165" s="4">
        <v>2350012.51</v>
      </c>
      <c r="FI165" s="4">
        <v>0</v>
      </c>
      <c r="FJ165" s="4">
        <v>644505.1</v>
      </c>
      <c r="FK165" s="4">
        <v>0</v>
      </c>
      <c r="FL165" s="4">
        <v>0</v>
      </c>
      <c r="FM165" s="4">
        <v>644505.1</v>
      </c>
      <c r="FN165" s="11">
        <f t="shared" si="4"/>
        <v>0.01443559486406951</v>
      </c>
      <c r="FO165" s="11">
        <f t="shared" si="5"/>
        <v>0.09516975870316127</v>
      </c>
    </row>
    <row r="166" spans="1:171" ht="12.75">
      <c r="A166" s="3" t="s">
        <v>225</v>
      </c>
      <c r="B166" s="4">
        <v>504625.91</v>
      </c>
      <c r="C166" s="4">
        <v>4383799.59</v>
      </c>
      <c r="D166" s="4">
        <v>4255166.09</v>
      </c>
      <c r="E166" s="4">
        <v>220592.27</v>
      </c>
      <c r="F166" s="4">
        <v>9364183.86</v>
      </c>
      <c r="G166" s="4">
        <v>8589783.48</v>
      </c>
      <c r="H166" s="4">
        <v>667174.41</v>
      </c>
      <c r="I166" s="4">
        <v>586022.41</v>
      </c>
      <c r="J166" s="4">
        <v>9842980.3</v>
      </c>
      <c r="K166" s="4">
        <v>-1651653.2</v>
      </c>
      <c r="L166" s="4">
        <v>45000</v>
      </c>
      <c r="M166" s="4">
        <v>407150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-67804.18</v>
      </c>
      <c r="W166" s="4">
        <v>-68126.08</v>
      </c>
      <c r="X166" s="4">
        <v>0</v>
      </c>
      <c r="Y166" s="4">
        <v>-1267307.38</v>
      </c>
      <c r="Z166" s="4">
        <v>-1746103.82</v>
      </c>
      <c r="AA166" s="4">
        <v>1419068.36</v>
      </c>
      <c r="AB166" s="4">
        <v>-648048.51</v>
      </c>
      <c r="AC166" s="4">
        <v>497709.78</v>
      </c>
      <c r="AD166" s="4">
        <v>1268729.63</v>
      </c>
      <c r="AE166" s="4">
        <v>-43919.98</v>
      </c>
      <c r="AF166" s="4">
        <v>2190687.95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2190687.95</v>
      </c>
      <c r="AM166" s="4">
        <v>0</v>
      </c>
      <c r="AN166" s="4">
        <v>48903.59</v>
      </c>
      <c r="AO166" s="4">
        <v>0</v>
      </c>
      <c r="AP166" s="4">
        <v>0</v>
      </c>
      <c r="AQ166" s="4">
        <v>48903.59</v>
      </c>
      <c r="AR166" s="4">
        <v>928548.08</v>
      </c>
      <c r="AS166" s="4">
        <v>5317345.67</v>
      </c>
      <c r="AT166" s="4">
        <v>4996595.42</v>
      </c>
      <c r="AU166" s="4">
        <v>301534.41</v>
      </c>
      <c r="AV166" s="4">
        <v>11544023.58</v>
      </c>
      <c r="AW166" s="4">
        <v>9464927.16</v>
      </c>
      <c r="AX166" s="4">
        <v>465050.03</v>
      </c>
      <c r="AY166" s="4">
        <v>392023.2</v>
      </c>
      <c r="AZ166" s="4">
        <v>10322000.39</v>
      </c>
      <c r="BA166" s="4">
        <v>-341080</v>
      </c>
      <c r="BB166" s="4">
        <v>990</v>
      </c>
      <c r="BC166" s="4">
        <v>831201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-61101.45</v>
      </c>
      <c r="BM166" s="4">
        <v>-61214.95</v>
      </c>
      <c r="BN166" s="4">
        <v>0</v>
      </c>
      <c r="BO166" s="4">
        <v>430009.55</v>
      </c>
      <c r="BP166" s="4">
        <v>1652032.74</v>
      </c>
      <c r="BQ166" s="4">
        <v>0</v>
      </c>
      <c r="BR166" s="4">
        <v>-654908.77</v>
      </c>
      <c r="BS166" s="4">
        <v>-497419.76</v>
      </c>
      <c r="BT166" s="4">
        <v>-1152328.53</v>
      </c>
      <c r="BU166" s="4">
        <v>36522.27</v>
      </c>
      <c r="BV166" s="4">
        <v>1038359.42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1038359.42</v>
      </c>
      <c r="CC166" s="4">
        <v>0</v>
      </c>
      <c r="CD166" s="4">
        <v>85425.86</v>
      </c>
      <c r="CE166" s="4">
        <v>0</v>
      </c>
      <c r="CF166" s="4">
        <v>0</v>
      </c>
      <c r="CG166" s="4">
        <v>85425.86</v>
      </c>
      <c r="CH166" s="4">
        <v>695735.99</v>
      </c>
      <c r="CI166" s="4">
        <v>6483680.01</v>
      </c>
      <c r="CJ166" s="4">
        <v>5195097.43</v>
      </c>
      <c r="CK166" s="4">
        <v>195169.14</v>
      </c>
      <c r="CL166" s="4">
        <v>12569682.57</v>
      </c>
      <c r="CM166" s="4">
        <v>10684181.55</v>
      </c>
      <c r="CN166" s="4">
        <v>566167.23</v>
      </c>
      <c r="CO166" s="4">
        <v>677993.76</v>
      </c>
      <c r="CP166" s="4">
        <v>11928342.54</v>
      </c>
      <c r="CQ166" s="4">
        <v>-1652758.36</v>
      </c>
      <c r="CR166" s="4">
        <v>0</v>
      </c>
      <c r="CS166" s="4">
        <v>1367000</v>
      </c>
      <c r="CT166" s="4">
        <v>-36930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-66002.77</v>
      </c>
      <c r="DC166" s="4">
        <v>-64605.43</v>
      </c>
      <c r="DD166" s="4">
        <v>0</v>
      </c>
      <c r="DE166" s="4">
        <v>-388691.13</v>
      </c>
      <c r="DF166" s="4">
        <v>252648.9</v>
      </c>
      <c r="DG166" s="4">
        <v>1942664.19</v>
      </c>
      <c r="DH166" s="4">
        <v>-1169853.61</v>
      </c>
      <c r="DI166" s="4">
        <v>-290.02</v>
      </c>
      <c r="DJ166" s="4">
        <v>772520.56</v>
      </c>
      <c r="DK166" s="4">
        <v>1129344.63</v>
      </c>
      <c r="DL166" s="4">
        <v>1810879.98</v>
      </c>
      <c r="DM166" s="4">
        <v>0</v>
      </c>
      <c r="DN166" s="4">
        <v>0</v>
      </c>
      <c r="DO166" s="4">
        <v>0</v>
      </c>
      <c r="DP166" s="4">
        <v>0</v>
      </c>
      <c r="DQ166" s="4">
        <v>0</v>
      </c>
      <c r="DR166" s="4">
        <v>1810879.98</v>
      </c>
      <c r="DS166" s="4">
        <v>0</v>
      </c>
      <c r="DT166" s="4">
        <v>1214770.49</v>
      </c>
      <c r="DU166" s="4">
        <v>0</v>
      </c>
      <c r="DV166" s="4">
        <v>0</v>
      </c>
      <c r="DW166" s="4">
        <v>1214770.49</v>
      </c>
      <c r="DX166" s="4">
        <v>828975.08</v>
      </c>
      <c r="DY166" s="4">
        <v>7980150.09</v>
      </c>
      <c r="DZ166" s="4">
        <v>5377540.34</v>
      </c>
      <c r="EA166" s="4">
        <v>254325.07</v>
      </c>
      <c r="EB166" s="4">
        <v>14440990.58</v>
      </c>
      <c r="EC166" s="4">
        <v>12749201.28</v>
      </c>
      <c r="ED166" s="4">
        <v>898076.75</v>
      </c>
      <c r="EE166" s="4">
        <v>1116949.16</v>
      </c>
      <c r="EF166" s="4">
        <v>14764227.19</v>
      </c>
      <c r="EG166" s="4">
        <v>-2684533.16</v>
      </c>
      <c r="EH166" s="4">
        <v>0</v>
      </c>
      <c r="EI166" s="4">
        <v>1499000</v>
      </c>
      <c r="EJ166" s="4">
        <v>0</v>
      </c>
      <c r="EK166" s="4">
        <v>0</v>
      </c>
      <c r="EL166" s="4">
        <v>0</v>
      </c>
      <c r="EM166" s="4">
        <v>0</v>
      </c>
      <c r="EN166" s="4">
        <v>0</v>
      </c>
      <c r="EO166" s="4">
        <v>0</v>
      </c>
      <c r="EP166" s="4">
        <v>0</v>
      </c>
      <c r="EQ166" s="4">
        <v>0</v>
      </c>
      <c r="ER166" s="4">
        <v>-66923.17</v>
      </c>
      <c r="ES166" s="4">
        <v>-89138.21</v>
      </c>
      <c r="ET166" s="4">
        <v>0</v>
      </c>
      <c r="EU166" s="4">
        <v>-1252456.33</v>
      </c>
      <c r="EV166" s="4">
        <v>-1575692.94</v>
      </c>
      <c r="EW166" s="4">
        <v>1500000</v>
      </c>
      <c r="EX166" s="4">
        <v>-537543.03</v>
      </c>
      <c r="EY166" s="4">
        <v>0</v>
      </c>
      <c r="EZ166" s="4">
        <v>962456.97</v>
      </c>
      <c r="FA166" s="4">
        <v>201759.53</v>
      </c>
      <c r="FB166" s="4">
        <v>2773336.95</v>
      </c>
      <c r="FC166" s="4">
        <v>0</v>
      </c>
      <c r="FD166" s="4">
        <v>0</v>
      </c>
      <c r="FE166" s="4">
        <v>0</v>
      </c>
      <c r="FF166" s="4">
        <v>0</v>
      </c>
      <c r="FG166" s="4">
        <v>0</v>
      </c>
      <c r="FH166" s="4">
        <v>2773336.95</v>
      </c>
      <c r="FI166" s="4">
        <v>0</v>
      </c>
      <c r="FJ166" s="4">
        <v>1416530.02</v>
      </c>
      <c r="FK166" s="4">
        <v>0</v>
      </c>
      <c r="FL166" s="4">
        <v>0</v>
      </c>
      <c r="FM166" s="4">
        <v>1416530.02</v>
      </c>
      <c r="FN166" s="11">
        <f t="shared" si="4"/>
        <v>-0.09813143441576846</v>
      </c>
      <c r="FO166" s="11">
        <f t="shared" si="5"/>
        <v>0.0939552534491024</v>
      </c>
    </row>
    <row r="167" spans="1:171" ht="12.75">
      <c r="A167" s="3" t="s">
        <v>226</v>
      </c>
      <c r="B167" s="4">
        <v>6510574.16</v>
      </c>
      <c r="C167" s="4">
        <v>50537433.86</v>
      </c>
      <c r="D167" s="4">
        <v>13331534.33</v>
      </c>
      <c r="E167" s="4">
        <v>4319666.49</v>
      </c>
      <c r="F167" s="4">
        <v>74699208.84</v>
      </c>
      <c r="G167" s="4">
        <v>56785953.45</v>
      </c>
      <c r="H167" s="4">
        <v>2593043.33</v>
      </c>
      <c r="I167" s="4">
        <v>4844496.74</v>
      </c>
      <c r="J167" s="4">
        <v>64223493.52</v>
      </c>
      <c r="K167" s="4">
        <v>-11430490.23</v>
      </c>
      <c r="L167" s="4">
        <v>2930901</v>
      </c>
      <c r="M167" s="4">
        <v>5271910.4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-1375004.09</v>
      </c>
      <c r="W167" s="4">
        <v>-1366678.98</v>
      </c>
      <c r="X167" s="4">
        <v>0</v>
      </c>
      <c r="Y167" s="4">
        <v>-4602682.92</v>
      </c>
      <c r="Z167" s="4">
        <v>5873032.4</v>
      </c>
      <c r="AA167" s="4">
        <v>0</v>
      </c>
      <c r="AB167" s="4">
        <v>-7420928.8</v>
      </c>
      <c r="AC167" s="4">
        <v>0</v>
      </c>
      <c r="AD167" s="4">
        <v>-7420928.8</v>
      </c>
      <c r="AE167" s="4">
        <v>-1938363.26</v>
      </c>
      <c r="AF167" s="4">
        <v>35367716.84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35367716.84</v>
      </c>
      <c r="AM167" s="4">
        <v>0</v>
      </c>
      <c r="AN167" s="4">
        <v>867811.34</v>
      </c>
      <c r="AO167" s="4">
        <v>0</v>
      </c>
      <c r="AP167" s="4">
        <v>0</v>
      </c>
      <c r="AQ167" s="4">
        <v>867811.34</v>
      </c>
      <c r="AR167" s="4">
        <v>6869678.17</v>
      </c>
      <c r="AS167" s="4">
        <v>62277001.72</v>
      </c>
      <c r="AT167" s="4">
        <v>16781121.42</v>
      </c>
      <c r="AU167" s="4">
        <v>6596153.89</v>
      </c>
      <c r="AV167" s="4">
        <v>92523955.2</v>
      </c>
      <c r="AW167" s="4">
        <v>65427754.37</v>
      </c>
      <c r="AX167" s="4">
        <v>3237827.92</v>
      </c>
      <c r="AY167" s="4">
        <v>4108790.41</v>
      </c>
      <c r="AZ167" s="4">
        <v>72774372.7</v>
      </c>
      <c r="BA167" s="4">
        <v>-3371728.84</v>
      </c>
      <c r="BB167" s="4">
        <v>4784022</v>
      </c>
      <c r="BC167" s="4">
        <v>975633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-1009560.52</v>
      </c>
      <c r="BM167" s="4">
        <v>-1169973.49</v>
      </c>
      <c r="BN167" s="4">
        <v>0</v>
      </c>
      <c r="BO167" s="4">
        <v>1378365.64</v>
      </c>
      <c r="BP167" s="4">
        <v>21127948.14</v>
      </c>
      <c r="BQ167" s="4">
        <v>279671.14</v>
      </c>
      <c r="BR167" s="4">
        <v>-7525072.32</v>
      </c>
      <c r="BS167" s="4">
        <v>0</v>
      </c>
      <c r="BT167" s="4">
        <v>-7245401.18</v>
      </c>
      <c r="BU167" s="4">
        <v>9236035.49</v>
      </c>
      <c r="BV167" s="4">
        <v>28122315.66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28122315.66</v>
      </c>
      <c r="CC167" s="4">
        <v>0</v>
      </c>
      <c r="CD167" s="4">
        <v>10103846.83</v>
      </c>
      <c r="CE167" s="4">
        <v>0</v>
      </c>
      <c r="CF167" s="4">
        <v>0</v>
      </c>
      <c r="CG167" s="4">
        <v>10103846.83</v>
      </c>
      <c r="CH167" s="4">
        <v>6464715.61</v>
      </c>
      <c r="CI167" s="4">
        <v>76948101.49</v>
      </c>
      <c r="CJ167" s="4">
        <v>19206280.62</v>
      </c>
      <c r="CK167" s="4">
        <v>5055684.54</v>
      </c>
      <c r="CL167" s="4">
        <v>107674782.26</v>
      </c>
      <c r="CM167" s="4">
        <v>70779448.09</v>
      </c>
      <c r="CN167" s="4">
        <v>4511864.43</v>
      </c>
      <c r="CO167" s="4">
        <v>5701825.0600000005</v>
      </c>
      <c r="CP167" s="4">
        <v>80993137.58</v>
      </c>
      <c r="CQ167" s="4">
        <v>-12777888.85</v>
      </c>
      <c r="CR167" s="4">
        <v>2092905.06</v>
      </c>
      <c r="CS167" s="4">
        <v>1917000</v>
      </c>
      <c r="CT167" s="4">
        <v>-2510000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-451310.97</v>
      </c>
      <c r="DC167" s="4">
        <v>-1037383.79</v>
      </c>
      <c r="DD167" s="4">
        <v>0</v>
      </c>
      <c r="DE167" s="4">
        <v>-11729294.76</v>
      </c>
      <c r="DF167" s="4">
        <v>14952349.92</v>
      </c>
      <c r="DG167" s="4">
        <v>0</v>
      </c>
      <c r="DH167" s="4">
        <v>-7600664.34</v>
      </c>
      <c r="DI167" s="4">
        <v>0</v>
      </c>
      <c r="DJ167" s="4">
        <v>-7600664.34</v>
      </c>
      <c r="DK167" s="4">
        <v>8780059.32</v>
      </c>
      <c r="DL167" s="4">
        <v>20521651.32</v>
      </c>
      <c r="DM167" s="4">
        <v>0</v>
      </c>
      <c r="DN167" s="4">
        <v>0</v>
      </c>
      <c r="DO167" s="4">
        <v>0</v>
      </c>
      <c r="DP167" s="4">
        <v>0</v>
      </c>
      <c r="DQ167" s="4">
        <v>0</v>
      </c>
      <c r="DR167" s="4">
        <v>20521651.32</v>
      </c>
      <c r="DS167" s="4">
        <v>0</v>
      </c>
      <c r="DT167" s="4">
        <v>18883906.15</v>
      </c>
      <c r="DU167" s="4">
        <v>0</v>
      </c>
      <c r="DV167" s="4">
        <v>0</v>
      </c>
      <c r="DW167" s="4">
        <v>18883906.15</v>
      </c>
      <c r="DX167" s="4">
        <v>6619281.8100000005</v>
      </c>
      <c r="DY167" s="4">
        <v>99873154.87</v>
      </c>
      <c r="DZ167" s="4">
        <v>20054720.25</v>
      </c>
      <c r="EA167" s="4">
        <v>5549064.5</v>
      </c>
      <c r="EB167" s="4">
        <v>132096221.43</v>
      </c>
      <c r="EC167" s="4">
        <v>81294188.13</v>
      </c>
      <c r="ED167" s="4">
        <v>7090229.8</v>
      </c>
      <c r="EE167" s="4">
        <v>9053048.84</v>
      </c>
      <c r="EF167" s="4">
        <v>97437466.77</v>
      </c>
      <c r="EG167" s="4">
        <v>-29491156.51</v>
      </c>
      <c r="EH167" s="4">
        <v>1576739.05</v>
      </c>
      <c r="EI167" s="4">
        <v>8874012.29</v>
      </c>
      <c r="EJ167" s="4">
        <v>0</v>
      </c>
      <c r="EK167" s="4">
        <v>0</v>
      </c>
      <c r="EL167" s="4">
        <v>0</v>
      </c>
      <c r="EM167" s="4">
        <v>0</v>
      </c>
      <c r="EN167" s="4">
        <v>0</v>
      </c>
      <c r="EO167" s="4">
        <v>0</v>
      </c>
      <c r="EP167" s="4">
        <v>0</v>
      </c>
      <c r="EQ167" s="4">
        <v>0</v>
      </c>
      <c r="ER167" s="4">
        <v>42813.7</v>
      </c>
      <c r="ES167" s="4">
        <v>-905063.77</v>
      </c>
      <c r="ET167" s="4">
        <v>0</v>
      </c>
      <c r="EU167" s="4">
        <v>-18997591.47</v>
      </c>
      <c r="EV167" s="4">
        <v>15661163.19</v>
      </c>
      <c r="EW167" s="4">
        <v>0</v>
      </c>
      <c r="EX167" s="4">
        <v>-7709029.73</v>
      </c>
      <c r="EY167" s="4">
        <v>0</v>
      </c>
      <c r="EZ167" s="4">
        <v>-7709029.73</v>
      </c>
      <c r="FA167" s="4">
        <v>-2164146.4</v>
      </c>
      <c r="FB167" s="4">
        <v>12812621.59</v>
      </c>
      <c r="FC167" s="4">
        <v>0</v>
      </c>
      <c r="FD167" s="4">
        <v>0</v>
      </c>
      <c r="FE167" s="4">
        <v>0</v>
      </c>
      <c r="FF167" s="4">
        <v>0</v>
      </c>
      <c r="FG167" s="4">
        <v>0</v>
      </c>
      <c r="FH167" s="4">
        <v>12812621.59</v>
      </c>
      <c r="FI167" s="4">
        <v>0</v>
      </c>
      <c r="FJ167" s="4">
        <v>16719759.75</v>
      </c>
      <c r="FK167" s="4">
        <v>0</v>
      </c>
      <c r="FL167" s="4">
        <v>0</v>
      </c>
      <c r="FM167" s="4">
        <v>16719759.75</v>
      </c>
      <c r="FN167" s="11">
        <f t="shared" si="4"/>
        <v>0.43615550109077783</v>
      </c>
      <c r="FO167" s="11">
        <f t="shared" si="5"/>
        <v>0</v>
      </c>
    </row>
    <row r="168" spans="1:171" ht="12.75">
      <c r="A168" s="3" t="s">
        <v>227</v>
      </c>
      <c r="B168" s="4">
        <v>740384.46</v>
      </c>
      <c r="C168" s="4">
        <v>4934753.75</v>
      </c>
      <c r="D168" s="4">
        <v>4083177.3</v>
      </c>
      <c r="E168" s="4">
        <v>34338.06</v>
      </c>
      <c r="F168" s="4">
        <v>9792653.57</v>
      </c>
      <c r="G168" s="4">
        <v>8849040.18</v>
      </c>
      <c r="H168" s="4">
        <v>416890.91</v>
      </c>
      <c r="I168" s="4">
        <v>418278.46</v>
      </c>
      <c r="J168" s="4">
        <v>9684209.55</v>
      </c>
      <c r="K168" s="4">
        <v>-587731</v>
      </c>
      <c r="L168" s="4">
        <v>1000</v>
      </c>
      <c r="M168" s="4">
        <v>364908</v>
      </c>
      <c r="N168" s="4">
        <v>0</v>
      </c>
      <c r="O168" s="4">
        <v>0</v>
      </c>
      <c r="P168" s="4">
        <v>0</v>
      </c>
      <c r="Q168" s="4">
        <v>0</v>
      </c>
      <c r="R168" s="4">
        <v>-1000</v>
      </c>
      <c r="S168" s="4">
        <v>0</v>
      </c>
      <c r="T168" s="4">
        <v>0</v>
      </c>
      <c r="U168" s="4">
        <v>0</v>
      </c>
      <c r="V168" s="4">
        <v>-449651.06</v>
      </c>
      <c r="W168" s="4">
        <v>-47906.46</v>
      </c>
      <c r="X168" s="4">
        <v>0</v>
      </c>
      <c r="Y168" s="4">
        <v>-672474.06</v>
      </c>
      <c r="Z168" s="4">
        <v>-564030.04</v>
      </c>
      <c r="AA168" s="4">
        <v>0</v>
      </c>
      <c r="AB168" s="4">
        <v>-259887.58</v>
      </c>
      <c r="AC168" s="4">
        <v>0</v>
      </c>
      <c r="AD168" s="4">
        <v>-259887.58</v>
      </c>
      <c r="AE168" s="4">
        <v>-27889.49</v>
      </c>
      <c r="AF168" s="4">
        <v>590992.91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590992.91</v>
      </c>
      <c r="AM168" s="4">
        <v>0</v>
      </c>
      <c r="AN168" s="4">
        <v>85362.33</v>
      </c>
      <c r="AO168" s="4">
        <v>0</v>
      </c>
      <c r="AP168" s="4">
        <v>0</v>
      </c>
      <c r="AQ168" s="4">
        <v>85362.33</v>
      </c>
      <c r="AR168" s="4">
        <v>762553.18</v>
      </c>
      <c r="AS168" s="4">
        <v>5692674.51</v>
      </c>
      <c r="AT168" s="4">
        <v>4828295.46</v>
      </c>
      <c r="AU168" s="4">
        <v>102160.39</v>
      </c>
      <c r="AV168" s="4">
        <v>11385683.54</v>
      </c>
      <c r="AW168" s="4">
        <v>10020201</v>
      </c>
      <c r="AX168" s="4">
        <v>508095.87</v>
      </c>
      <c r="AY168" s="4">
        <v>739383.05</v>
      </c>
      <c r="AZ168" s="4">
        <v>11267679.92</v>
      </c>
      <c r="BA168" s="4">
        <v>-1949088</v>
      </c>
      <c r="BB168" s="4">
        <v>0</v>
      </c>
      <c r="BC168" s="4">
        <v>993385</v>
      </c>
      <c r="BD168" s="4">
        <v>0</v>
      </c>
      <c r="BE168" s="4">
        <v>0</v>
      </c>
      <c r="BF168" s="4">
        <v>0</v>
      </c>
      <c r="BG168" s="4">
        <v>0</v>
      </c>
      <c r="BH168" s="4">
        <v>-135000</v>
      </c>
      <c r="BI168" s="4">
        <v>0</v>
      </c>
      <c r="BJ168" s="4">
        <v>0</v>
      </c>
      <c r="BK168" s="4">
        <v>0</v>
      </c>
      <c r="BL168" s="4">
        <v>-821448.85</v>
      </c>
      <c r="BM168" s="4">
        <v>-31524.84</v>
      </c>
      <c r="BN168" s="4">
        <v>0</v>
      </c>
      <c r="BO168" s="4">
        <v>-1912151.85</v>
      </c>
      <c r="BP168" s="4">
        <v>-1794148.23</v>
      </c>
      <c r="BQ168" s="4">
        <v>1990090.22</v>
      </c>
      <c r="BR168" s="4">
        <v>-284877.34</v>
      </c>
      <c r="BS168" s="4">
        <v>0</v>
      </c>
      <c r="BT168" s="4">
        <v>1705212.88</v>
      </c>
      <c r="BU168" s="4">
        <v>297089</v>
      </c>
      <c r="BV168" s="4">
        <v>2296205.79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2296205.79</v>
      </c>
      <c r="CC168" s="4">
        <v>0</v>
      </c>
      <c r="CD168" s="4">
        <v>382451.33</v>
      </c>
      <c r="CE168" s="4">
        <v>0</v>
      </c>
      <c r="CF168" s="4">
        <v>0</v>
      </c>
      <c r="CG168" s="4">
        <v>382451.33</v>
      </c>
      <c r="CH168" s="4">
        <v>807613.04</v>
      </c>
      <c r="CI168" s="4">
        <v>7081774.21</v>
      </c>
      <c r="CJ168" s="4">
        <v>4762315.22</v>
      </c>
      <c r="CK168" s="4">
        <v>47431.69</v>
      </c>
      <c r="CL168" s="4">
        <v>12699134.16</v>
      </c>
      <c r="CM168" s="4">
        <v>11070170.95</v>
      </c>
      <c r="CN168" s="4">
        <v>466062.77</v>
      </c>
      <c r="CO168" s="4">
        <v>1461935.16</v>
      </c>
      <c r="CP168" s="4">
        <v>12998168.88</v>
      </c>
      <c r="CQ168" s="4">
        <v>-5559092</v>
      </c>
      <c r="CR168" s="4">
        <v>13000</v>
      </c>
      <c r="CS168" s="4">
        <v>3252590.83</v>
      </c>
      <c r="CT168" s="4">
        <v>-454117.4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-200918.65</v>
      </c>
      <c r="DC168" s="4">
        <v>-126409.52</v>
      </c>
      <c r="DD168" s="4">
        <v>0</v>
      </c>
      <c r="DE168" s="4">
        <v>-2948537.22</v>
      </c>
      <c r="DF168" s="4">
        <v>-3247571.94</v>
      </c>
      <c r="DG168" s="4">
        <v>3265142.87</v>
      </c>
      <c r="DH168" s="4">
        <v>-371019.57</v>
      </c>
      <c r="DI168" s="4">
        <v>0</v>
      </c>
      <c r="DJ168" s="4">
        <v>2894123.3</v>
      </c>
      <c r="DK168" s="4">
        <v>-296617.24</v>
      </c>
      <c r="DL168" s="4">
        <v>5190329.11</v>
      </c>
      <c r="DM168" s="4">
        <v>0</v>
      </c>
      <c r="DN168" s="4">
        <v>0</v>
      </c>
      <c r="DO168" s="4">
        <v>0</v>
      </c>
      <c r="DP168" s="4">
        <v>0</v>
      </c>
      <c r="DQ168" s="4">
        <v>0</v>
      </c>
      <c r="DR168" s="4">
        <v>5190329.11</v>
      </c>
      <c r="DS168" s="4">
        <v>0</v>
      </c>
      <c r="DT168" s="4">
        <v>85834.09</v>
      </c>
      <c r="DU168" s="4">
        <v>0</v>
      </c>
      <c r="DV168" s="4">
        <v>0</v>
      </c>
      <c r="DW168" s="4">
        <v>85834.09</v>
      </c>
      <c r="DX168" s="4">
        <v>1009481.74</v>
      </c>
      <c r="DY168" s="4">
        <v>8808094.05</v>
      </c>
      <c r="DZ168" s="4">
        <v>6353697.07</v>
      </c>
      <c r="EA168" s="4">
        <v>38823.48</v>
      </c>
      <c r="EB168" s="4">
        <v>16210096.34</v>
      </c>
      <c r="EC168" s="4">
        <v>13305601.42</v>
      </c>
      <c r="ED168" s="4">
        <v>532949.31</v>
      </c>
      <c r="EE168" s="4">
        <v>880374.18</v>
      </c>
      <c r="EF168" s="4">
        <v>14718924.91</v>
      </c>
      <c r="EG168" s="4">
        <v>-1379859</v>
      </c>
      <c r="EH168" s="4">
        <v>29000</v>
      </c>
      <c r="EI168" s="4">
        <v>1044000</v>
      </c>
      <c r="EJ168" s="4">
        <v>-14262</v>
      </c>
      <c r="EK168" s="4">
        <v>0</v>
      </c>
      <c r="EL168" s="4">
        <v>0</v>
      </c>
      <c r="EM168" s="4">
        <v>0</v>
      </c>
      <c r="EN168" s="4">
        <v>0</v>
      </c>
      <c r="EO168" s="4">
        <v>0</v>
      </c>
      <c r="EP168" s="4">
        <v>0</v>
      </c>
      <c r="EQ168" s="4">
        <v>0</v>
      </c>
      <c r="ER168" s="4">
        <v>-280378.41</v>
      </c>
      <c r="ES168" s="4">
        <v>-238166.99</v>
      </c>
      <c r="ET168" s="4">
        <v>0</v>
      </c>
      <c r="EU168" s="4">
        <v>-601499.41</v>
      </c>
      <c r="EV168" s="4">
        <v>889672.02</v>
      </c>
      <c r="EW168" s="4">
        <v>0</v>
      </c>
      <c r="EX168" s="4">
        <v>-515743.19</v>
      </c>
      <c r="EY168" s="4">
        <v>0</v>
      </c>
      <c r="EZ168" s="4">
        <v>-515743.19</v>
      </c>
      <c r="FA168" s="4">
        <v>245718.43</v>
      </c>
      <c r="FB168" s="4">
        <v>4667369.09</v>
      </c>
      <c r="FC168" s="4">
        <v>0</v>
      </c>
      <c r="FD168" s="4">
        <v>0</v>
      </c>
      <c r="FE168" s="4">
        <v>0</v>
      </c>
      <c r="FF168" s="4">
        <v>0</v>
      </c>
      <c r="FG168" s="4">
        <v>0</v>
      </c>
      <c r="FH168" s="4">
        <v>4667369.09</v>
      </c>
      <c r="FI168" s="4">
        <v>0</v>
      </c>
      <c r="FJ168" s="4">
        <v>331552.52</v>
      </c>
      <c r="FK168" s="4">
        <v>0</v>
      </c>
      <c r="FL168" s="4">
        <v>0</v>
      </c>
      <c r="FM168" s="4">
        <v>331552.52</v>
      </c>
      <c r="FN168" s="11">
        <f t="shared" si="4"/>
        <v>-0.29093461822078226</v>
      </c>
      <c r="FO168" s="11">
        <f t="shared" si="5"/>
        <v>0.26747629866337985</v>
      </c>
    </row>
    <row r="169" spans="1:171" ht="12.75">
      <c r="A169" s="3" t="s">
        <v>228</v>
      </c>
      <c r="B169" s="4">
        <v>907415.39</v>
      </c>
      <c r="C169" s="4">
        <v>4386480.38</v>
      </c>
      <c r="D169" s="4">
        <v>7205052.99</v>
      </c>
      <c r="E169" s="4">
        <v>330966.85</v>
      </c>
      <c r="F169" s="4">
        <v>12829915.61</v>
      </c>
      <c r="G169" s="4">
        <v>10052309.08</v>
      </c>
      <c r="H169" s="4">
        <v>945272.74</v>
      </c>
      <c r="I169" s="4">
        <v>607786.41</v>
      </c>
      <c r="J169" s="4">
        <v>11605368.23</v>
      </c>
      <c r="K169" s="4">
        <v>-647182.64</v>
      </c>
      <c r="L169" s="4">
        <v>20911.7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112485.96</v>
      </c>
      <c r="W169" s="4">
        <v>-391594.18</v>
      </c>
      <c r="X169" s="4">
        <v>0</v>
      </c>
      <c r="Y169" s="4">
        <v>-513784.98</v>
      </c>
      <c r="Z169" s="4">
        <v>710762.4</v>
      </c>
      <c r="AA169" s="4">
        <v>0</v>
      </c>
      <c r="AB169" s="4">
        <v>-211463.06</v>
      </c>
      <c r="AC169" s="4">
        <v>0</v>
      </c>
      <c r="AD169" s="4">
        <v>-211463.06</v>
      </c>
      <c r="AE169" s="4">
        <v>380269.24</v>
      </c>
      <c r="AF169" s="4">
        <v>5977550.19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5977550.19</v>
      </c>
      <c r="AM169" s="4">
        <v>0</v>
      </c>
      <c r="AN169" s="4">
        <v>393286.91</v>
      </c>
      <c r="AO169" s="4">
        <v>0</v>
      </c>
      <c r="AP169" s="4">
        <v>0</v>
      </c>
      <c r="AQ169" s="4">
        <v>393286.91</v>
      </c>
      <c r="AR169" s="4">
        <v>1177016.55</v>
      </c>
      <c r="AS169" s="4">
        <v>5167516.15</v>
      </c>
      <c r="AT169" s="4">
        <v>8650165.52</v>
      </c>
      <c r="AU169" s="4">
        <v>60056.12</v>
      </c>
      <c r="AV169" s="4">
        <v>15054754.34</v>
      </c>
      <c r="AW169" s="4">
        <v>10740132.75</v>
      </c>
      <c r="AX169" s="4">
        <v>1462903.02</v>
      </c>
      <c r="AY169" s="4">
        <v>1108090.16</v>
      </c>
      <c r="AZ169" s="4">
        <v>13311125.93</v>
      </c>
      <c r="BA169" s="4">
        <v>-3650287.16</v>
      </c>
      <c r="BB169" s="4">
        <v>145000</v>
      </c>
      <c r="BC169" s="4">
        <v>3148923.89</v>
      </c>
      <c r="BD169" s="4">
        <v>0</v>
      </c>
      <c r="BE169" s="4">
        <v>0</v>
      </c>
      <c r="BF169" s="4">
        <v>-4694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-249022.4</v>
      </c>
      <c r="BM169" s="4">
        <v>-219956.35</v>
      </c>
      <c r="BN169" s="4">
        <v>0</v>
      </c>
      <c r="BO169" s="4">
        <v>-610079.67</v>
      </c>
      <c r="BP169" s="4">
        <v>1133548.74</v>
      </c>
      <c r="BQ169" s="4">
        <v>7906000</v>
      </c>
      <c r="BR169" s="4">
        <v>-8328252.56</v>
      </c>
      <c r="BS169" s="4">
        <v>0</v>
      </c>
      <c r="BT169" s="4">
        <v>-422252.56</v>
      </c>
      <c r="BU169" s="4">
        <v>1204771.09</v>
      </c>
      <c r="BV169" s="4">
        <v>5555297.63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5555297.63</v>
      </c>
      <c r="CC169" s="4">
        <v>0</v>
      </c>
      <c r="CD169" s="4">
        <v>1598058</v>
      </c>
      <c r="CE169" s="4">
        <v>0</v>
      </c>
      <c r="CF169" s="4">
        <v>0</v>
      </c>
      <c r="CG169" s="4">
        <v>1598058</v>
      </c>
      <c r="CH169" s="4">
        <v>1277775.32</v>
      </c>
      <c r="CI169" s="4">
        <v>6287045.05</v>
      </c>
      <c r="CJ169" s="4">
        <v>9405887.69</v>
      </c>
      <c r="CK169" s="4">
        <v>78166.95</v>
      </c>
      <c r="CL169" s="4">
        <v>17048875.01</v>
      </c>
      <c r="CM169" s="4">
        <v>14528490.61</v>
      </c>
      <c r="CN169" s="4">
        <v>1746786.73</v>
      </c>
      <c r="CO169" s="4">
        <v>1754780.37</v>
      </c>
      <c r="CP169" s="4">
        <v>18030057.71</v>
      </c>
      <c r="CQ169" s="4">
        <v>-5349914.73</v>
      </c>
      <c r="CR169" s="4">
        <v>292098.03</v>
      </c>
      <c r="CS169" s="4">
        <v>5863308.36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-188677.39</v>
      </c>
      <c r="DC169" s="4">
        <v>-214230.13</v>
      </c>
      <c r="DD169" s="4">
        <v>0</v>
      </c>
      <c r="DE169" s="4">
        <v>616814.27</v>
      </c>
      <c r="DF169" s="4">
        <v>-364368.43</v>
      </c>
      <c r="DG169" s="4">
        <v>1306194.32</v>
      </c>
      <c r="DH169" s="4">
        <v>-1740344.44</v>
      </c>
      <c r="DI169" s="4">
        <v>0</v>
      </c>
      <c r="DJ169" s="4">
        <v>-434150.12</v>
      </c>
      <c r="DK169" s="4">
        <v>-1163298.2</v>
      </c>
      <c r="DL169" s="4">
        <v>5121147.51</v>
      </c>
      <c r="DM169" s="4">
        <v>0</v>
      </c>
      <c r="DN169" s="4">
        <v>0</v>
      </c>
      <c r="DO169" s="4">
        <v>0</v>
      </c>
      <c r="DP169" s="4">
        <v>0</v>
      </c>
      <c r="DQ169" s="4">
        <v>0</v>
      </c>
      <c r="DR169" s="4">
        <v>5121147.51</v>
      </c>
      <c r="DS169" s="4">
        <v>0</v>
      </c>
      <c r="DT169" s="4">
        <v>434759.8</v>
      </c>
      <c r="DU169" s="4">
        <v>0</v>
      </c>
      <c r="DV169" s="4">
        <v>0</v>
      </c>
      <c r="DW169" s="4">
        <v>434759.8</v>
      </c>
      <c r="DX169" s="4">
        <v>1980996.41</v>
      </c>
      <c r="DY169" s="4">
        <v>7695765.45</v>
      </c>
      <c r="DZ169" s="4">
        <v>9392862.14</v>
      </c>
      <c r="EA169" s="4">
        <v>260185.25</v>
      </c>
      <c r="EB169" s="4">
        <v>19329809.25</v>
      </c>
      <c r="EC169" s="4">
        <v>15247922.01</v>
      </c>
      <c r="ED169" s="4">
        <v>1609092.94</v>
      </c>
      <c r="EE169" s="4">
        <v>1248381.1</v>
      </c>
      <c r="EF169" s="4">
        <v>18105396.05</v>
      </c>
      <c r="EG169" s="4">
        <v>-3028546.89</v>
      </c>
      <c r="EH169" s="4">
        <v>76000</v>
      </c>
      <c r="EI169" s="4">
        <v>2315275.42</v>
      </c>
      <c r="EJ169" s="4">
        <v>0</v>
      </c>
      <c r="EK169" s="4">
        <v>0</v>
      </c>
      <c r="EL169" s="4">
        <v>-14000</v>
      </c>
      <c r="EM169" s="4">
        <v>0</v>
      </c>
      <c r="EN169" s="4">
        <v>0</v>
      </c>
      <c r="EO169" s="4">
        <v>0</v>
      </c>
      <c r="EP169" s="4">
        <v>0</v>
      </c>
      <c r="EQ169" s="4">
        <v>0</v>
      </c>
      <c r="ER169" s="4">
        <v>-220208.68</v>
      </c>
      <c r="ES169" s="4">
        <v>-236928.3</v>
      </c>
      <c r="ET169" s="4">
        <v>0</v>
      </c>
      <c r="EU169" s="4">
        <v>-871480.15</v>
      </c>
      <c r="EV169" s="4">
        <v>352933.05</v>
      </c>
      <c r="EW169" s="4">
        <v>102396</v>
      </c>
      <c r="EX169" s="4">
        <v>-886761.49</v>
      </c>
      <c r="EY169" s="4">
        <v>0</v>
      </c>
      <c r="EZ169" s="4">
        <v>-784365.49</v>
      </c>
      <c r="FA169" s="4">
        <v>-249231.18</v>
      </c>
      <c r="FB169" s="4">
        <v>4336782.02</v>
      </c>
      <c r="FC169" s="4">
        <v>0</v>
      </c>
      <c r="FD169" s="4">
        <v>0</v>
      </c>
      <c r="FE169" s="4">
        <v>0</v>
      </c>
      <c r="FF169" s="4">
        <v>0</v>
      </c>
      <c r="FG169" s="4">
        <v>0</v>
      </c>
      <c r="FH169" s="4">
        <v>4336782.02</v>
      </c>
      <c r="FI169" s="4">
        <v>0</v>
      </c>
      <c r="FJ169" s="4">
        <v>185528.62</v>
      </c>
      <c r="FK169" s="4">
        <v>0</v>
      </c>
      <c r="FL169" s="4">
        <v>0</v>
      </c>
      <c r="FM169" s="4">
        <v>185528.62</v>
      </c>
      <c r="FN169" s="11">
        <f t="shared" si="4"/>
        <v>0.09482120264585643</v>
      </c>
      <c r="FO169" s="11">
        <f t="shared" si="5"/>
        <v>0.21475914978312574</v>
      </c>
    </row>
    <row r="170" spans="1:171" ht="12.75">
      <c r="A170" s="3" t="s">
        <v>230</v>
      </c>
      <c r="B170" s="4">
        <v>3133122.78</v>
      </c>
      <c r="C170" s="4">
        <v>49578360.37</v>
      </c>
      <c r="D170" s="4">
        <v>4268147.81</v>
      </c>
      <c r="E170" s="4">
        <v>1326598.82</v>
      </c>
      <c r="F170" s="4">
        <v>58306229.78</v>
      </c>
      <c r="G170" s="4">
        <v>39211935.38</v>
      </c>
      <c r="H170" s="4">
        <v>8400291.37</v>
      </c>
      <c r="I170" s="4">
        <v>3251154.71</v>
      </c>
      <c r="J170" s="4">
        <v>50863381.46</v>
      </c>
      <c r="K170" s="4">
        <v>-5517513.38</v>
      </c>
      <c r="L170" s="4">
        <v>39500</v>
      </c>
      <c r="M170" s="4">
        <v>1251720.4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-898039.14</v>
      </c>
      <c r="W170" s="4">
        <v>-445575.38</v>
      </c>
      <c r="X170" s="4">
        <v>0</v>
      </c>
      <c r="Y170" s="4">
        <v>-5124332.12</v>
      </c>
      <c r="Z170" s="4">
        <v>2318516.2</v>
      </c>
      <c r="AA170" s="4">
        <v>153989.65</v>
      </c>
      <c r="AB170" s="4">
        <v>-2514836.36</v>
      </c>
      <c r="AC170" s="4">
        <v>0</v>
      </c>
      <c r="AD170" s="4">
        <v>-2360846.71</v>
      </c>
      <c r="AE170" s="4">
        <v>-457281.2</v>
      </c>
      <c r="AF170" s="4">
        <v>10652923.5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10652923.5</v>
      </c>
      <c r="AM170" s="4">
        <v>0</v>
      </c>
      <c r="AN170" s="4">
        <v>4550801.78</v>
      </c>
      <c r="AO170" s="4">
        <v>0</v>
      </c>
      <c r="AP170" s="4">
        <v>0</v>
      </c>
      <c r="AQ170" s="4">
        <v>4550801.78</v>
      </c>
      <c r="AR170" s="4">
        <v>3548792.42</v>
      </c>
      <c r="AS170" s="4">
        <v>59914547.8</v>
      </c>
      <c r="AT170" s="4">
        <v>6584600.96</v>
      </c>
      <c r="AU170" s="4">
        <v>1707007.58</v>
      </c>
      <c r="AV170" s="4">
        <v>71754948.76</v>
      </c>
      <c r="AW170" s="4">
        <v>43997787.33</v>
      </c>
      <c r="AX170" s="4">
        <v>11387143.68</v>
      </c>
      <c r="AY170" s="4">
        <v>2967370.16</v>
      </c>
      <c r="AZ170" s="4">
        <v>58352301.17</v>
      </c>
      <c r="BA170" s="4">
        <v>-2379609.28</v>
      </c>
      <c r="BB170" s="4">
        <v>255000</v>
      </c>
      <c r="BC170" s="4">
        <v>565000</v>
      </c>
      <c r="BD170" s="4">
        <v>0</v>
      </c>
      <c r="BE170" s="4">
        <v>0</v>
      </c>
      <c r="BF170" s="4">
        <v>0</v>
      </c>
      <c r="BG170" s="4">
        <v>0</v>
      </c>
      <c r="BH170" s="4">
        <v>-20000</v>
      </c>
      <c r="BI170" s="4">
        <v>0</v>
      </c>
      <c r="BJ170" s="4">
        <v>0</v>
      </c>
      <c r="BK170" s="4">
        <v>0</v>
      </c>
      <c r="BL170" s="4">
        <v>-7156464.36</v>
      </c>
      <c r="BM170" s="4">
        <v>-291850.78</v>
      </c>
      <c r="BN170" s="4">
        <v>0</v>
      </c>
      <c r="BO170" s="4">
        <v>-8736073.64</v>
      </c>
      <c r="BP170" s="4">
        <v>4666573.95</v>
      </c>
      <c r="BQ170" s="4">
        <v>0</v>
      </c>
      <c r="BR170" s="4">
        <v>-2580573.77</v>
      </c>
      <c r="BS170" s="4">
        <v>0</v>
      </c>
      <c r="BT170" s="4">
        <v>-2580573.77</v>
      </c>
      <c r="BU170" s="4">
        <v>7921980.46</v>
      </c>
      <c r="BV170" s="4">
        <v>8072349.73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8072349.73</v>
      </c>
      <c r="CC170" s="4">
        <v>0</v>
      </c>
      <c r="CD170" s="4">
        <v>12472782.24</v>
      </c>
      <c r="CE170" s="4">
        <v>0</v>
      </c>
      <c r="CF170" s="4">
        <v>0</v>
      </c>
      <c r="CG170" s="4">
        <v>12472782.24</v>
      </c>
      <c r="CH170" s="4">
        <v>5063220.93</v>
      </c>
      <c r="CI170" s="4">
        <v>73082661.35</v>
      </c>
      <c r="CJ170" s="4">
        <v>9060554.44</v>
      </c>
      <c r="CK170" s="4">
        <v>2303123.3</v>
      </c>
      <c r="CL170" s="4">
        <v>89509560.02</v>
      </c>
      <c r="CM170" s="4">
        <v>46825604.57</v>
      </c>
      <c r="CN170" s="4">
        <v>19683414.49</v>
      </c>
      <c r="CO170" s="4">
        <v>2858835.67</v>
      </c>
      <c r="CP170" s="4">
        <v>69367854.73</v>
      </c>
      <c r="CQ170" s="4">
        <v>-5559299.21</v>
      </c>
      <c r="CR170" s="4">
        <v>7900</v>
      </c>
      <c r="CS170" s="4">
        <v>2685798</v>
      </c>
      <c r="CT170" s="4">
        <v>-216402</v>
      </c>
      <c r="CU170" s="4">
        <v>0</v>
      </c>
      <c r="CV170" s="4">
        <v>-2120000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-1759899.05</v>
      </c>
      <c r="DC170" s="4">
        <v>-248716.42</v>
      </c>
      <c r="DD170" s="4">
        <v>0</v>
      </c>
      <c r="DE170" s="4">
        <v>-6961902.26</v>
      </c>
      <c r="DF170" s="4">
        <v>13179803.03</v>
      </c>
      <c r="DG170" s="4">
        <v>0</v>
      </c>
      <c r="DH170" s="4">
        <v>-2582934.73</v>
      </c>
      <c r="DI170" s="4">
        <v>0</v>
      </c>
      <c r="DJ170" s="4">
        <v>-2582934.73</v>
      </c>
      <c r="DK170" s="4">
        <v>10424399.61</v>
      </c>
      <c r="DL170" s="4">
        <v>5489415</v>
      </c>
      <c r="DM170" s="4">
        <v>0</v>
      </c>
      <c r="DN170" s="4">
        <v>0</v>
      </c>
      <c r="DO170" s="4">
        <v>0</v>
      </c>
      <c r="DP170" s="4">
        <v>0</v>
      </c>
      <c r="DQ170" s="4">
        <v>0</v>
      </c>
      <c r="DR170" s="4">
        <v>5489415</v>
      </c>
      <c r="DS170" s="4">
        <v>0</v>
      </c>
      <c r="DT170" s="4">
        <v>22897181.85</v>
      </c>
      <c r="DU170" s="4">
        <v>0</v>
      </c>
      <c r="DV170" s="4">
        <v>0</v>
      </c>
      <c r="DW170" s="4">
        <v>22897181.85</v>
      </c>
      <c r="DX170" s="4">
        <v>4737695.88</v>
      </c>
      <c r="DY170" s="4">
        <v>93686319.37</v>
      </c>
      <c r="DZ170" s="4">
        <v>11847923.91</v>
      </c>
      <c r="EA170" s="4">
        <v>3988817.76</v>
      </c>
      <c r="EB170" s="4">
        <v>114260756.92</v>
      </c>
      <c r="EC170" s="4">
        <v>65905035.88</v>
      </c>
      <c r="ED170" s="4">
        <v>23230240.52</v>
      </c>
      <c r="EE170" s="4">
        <v>5546577.48</v>
      </c>
      <c r="EF170" s="4">
        <v>94681853.88</v>
      </c>
      <c r="EG170" s="4">
        <v>-4893584.86</v>
      </c>
      <c r="EH170" s="4">
        <v>0</v>
      </c>
      <c r="EI170" s="4">
        <v>2804238</v>
      </c>
      <c r="EJ170" s="4">
        <v>0</v>
      </c>
      <c r="EK170" s="4">
        <v>0</v>
      </c>
      <c r="EL170" s="4">
        <v>-2257000</v>
      </c>
      <c r="EM170" s="4">
        <v>0</v>
      </c>
      <c r="EN170" s="4">
        <v>0</v>
      </c>
      <c r="EO170" s="4">
        <v>0</v>
      </c>
      <c r="EP170" s="4">
        <v>0</v>
      </c>
      <c r="EQ170" s="4">
        <v>0</v>
      </c>
      <c r="ER170" s="4">
        <v>-6396712.55</v>
      </c>
      <c r="ES170" s="4">
        <v>-201127.95</v>
      </c>
      <c r="ET170" s="4">
        <v>0</v>
      </c>
      <c r="EU170" s="4">
        <v>-10743059.41</v>
      </c>
      <c r="EV170" s="4">
        <v>8835843.63</v>
      </c>
      <c r="EW170" s="4">
        <v>1499367.23</v>
      </c>
      <c r="EX170" s="4">
        <v>-2590144.96</v>
      </c>
      <c r="EY170" s="4">
        <v>0</v>
      </c>
      <c r="EZ170" s="4">
        <v>-1090777.73</v>
      </c>
      <c r="FA170" s="4">
        <v>11690992.84</v>
      </c>
      <c r="FB170" s="4">
        <v>4398637.27</v>
      </c>
      <c r="FC170" s="4">
        <v>0</v>
      </c>
      <c r="FD170" s="4">
        <v>0</v>
      </c>
      <c r="FE170" s="4">
        <v>0</v>
      </c>
      <c r="FF170" s="4">
        <v>0</v>
      </c>
      <c r="FG170" s="4">
        <v>0</v>
      </c>
      <c r="FH170" s="4">
        <v>4398637.27</v>
      </c>
      <c r="FI170" s="4">
        <v>0</v>
      </c>
      <c r="FJ170" s="4">
        <v>34588174.69</v>
      </c>
      <c r="FK170" s="4">
        <v>0</v>
      </c>
      <c r="FL170" s="4">
        <v>0</v>
      </c>
      <c r="FM170" s="4">
        <v>34588174.69</v>
      </c>
      <c r="FN170" s="11">
        <f t="shared" si="4"/>
        <v>0.2538118737503634</v>
      </c>
      <c r="FO170" s="11">
        <f t="shared" si="5"/>
        <v>0</v>
      </c>
    </row>
    <row r="171" spans="1:171" ht="12.75">
      <c r="A171" s="3" t="s">
        <v>229</v>
      </c>
      <c r="B171" s="4">
        <v>5525580.22</v>
      </c>
      <c r="C171" s="4">
        <v>38138064.04</v>
      </c>
      <c r="D171" s="4">
        <v>10763580.92</v>
      </c>
      <c r="E171" s="4">
        <v>176188.65</v>
      </c>
      <c r="F171" s="4">
        <v>54603413.83</v>
      </c>
      <c r="G171" s="4">
        <v>42406354.76</v>
      </c>
      <c r="H171" s="4">
        <v>3267342.43</v>
      </c>
      <c r="I171" s="4">
        <v>3556759.11</v>
      </c>
      <c r="J171" s="4">
        <v>49230456.3</v>
      </c>
      <c r="K171" s="4">
        <v>-10191654.47</v>
      </c>
      <c r="L171" s="4">
        <v>102635</v>
      </c>
      <c r="M171" s="4">
        <v>397912.32</v>
      </c>
      <c r="N171" s="4">
        <v>0</v>
      </c>
      <c r="O171" s="4">
        <v>0</v>
      </c>
      <c r="P171" s="4">
        <v>-40000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35318.78</v>
      </c>
      <c r="W171" s="4">
        <v>38447</v>
      </c>
      <c r="X171" s="4">
        <v>0</v>
      </c>
      <c r="Y171" s="4">
        <v>-9695788.37</v>
      </c>
      <c r="Z171" s="4">
        <v>-4322830.84</v>
      </c>
      <c r="AA171" s="4">
        <v>18100000</v>
      </c>
      <c r="AB171" s="4">
        <v>-8505283.56</v>
      </c>
      <c r="AC171" s="4">
        <v>0</v>
      </c>
      <c r="AD171" s="4">
        <v>9594716.44</v>
      </c>
      <c r="AE171" s="4">
        <v>8091608.87</v>
      </c>
      <c r="AF171" s="4">
        <v>24300000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24300000</v>
      </c>
      <c r="AM171" s="4">
        <v>0</v>
      </c>
      <c r="AN171" s="4">
        <v>12464731.11</v>
      </c>
      <c r="AO171" s="4">
        <v>0</v>
      </c>
      <c r="AP171" s="4">
        <v>0</v>
      </c>
      <c r="AQ171" s="4">
        <v>12464731.11</v>
      </c>
      <c r="AR171" s="4">
        <v>6702008.72</v>
      </c>
      <c r="AS171" s="4">
        <v>43305923.94</v>
      </c>
      <c r="AT171" s="4">
        <v>15448719.43</v>
      </c>
      <c r="AU171" s="4">
        <v>256331.32</v>
      </c>
      <c r="AV171" s="4">
        <v>65712983.41</v>
      </c>
      <c r="AW171" s="4">
        <v>46357701.14</v>
      </c>
      <c r="AX171" s="4">
        <v>4461983.89</v>
      </c>
      <c r="AY171" s="4">
        <v>4517971.77</v>
      </c>
      <c r="AZ171" s="4">
        <v>55337656.8</v>
      </c>
      <c r="BA171" s="4">
        <v>-12861670.43</v>
      </c>
      <c r="BB171" s="4">
        <v>0</v>
      </c>
      <c r="BC171" s="4">
        <v>3843025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-672591.51</v>
      </c>
      <c r="BM171" s="4">
        <v>-702550.69</v>
      </c>
      <c r="BN171" s="4">
        <v>0</v>
      </c>
      <c r="BO171" s="4">
        <v>-9691236.94</v>
      </c>
      <c r="BP171" s="4">
        <v>684089.67</v>
      </c>
      <c r="BQ171" s="4">
        <v>348695.85</v>
      </c>
      <c r="BR171" s="4">
        <v>-3968560.58</v>
      </c>
      <c r="BS171" s="4">
        <v>0</v>
      </c>
      <c r="BT171" s="4">
        <v>-3619864.73</v>
      </c>
      <c r="BU171" s="4">
        <v>-6976785.77</v>
      </c>
      <c r="BV171" s="4">
        <v>20680135.27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20680135.27</v>
      </c>
      <c r="CC171" s="4">
        <v>0</v>
      </c>
      <c r="CD171" s="4">
        <v>5487945.34</v>
      </c>
      <c r="CE171" s="4">
        <v>0</v>
      </c>
      <c r="CF171" s="4">
        <v>0</v>
      </c>
      <c r="CG171" s="4">
        <v>5487945.34</v>
      </c>
      <c r="CH171" s="4">
        <v>7085402.67</v>
      </c>
      <c r="CI171" s="4">
        <v>53346055.94</v>
      </c>
      <c r="CJ171" s="4">
        <v>15549819.19</v>
      </c>
      <c r="CK171" s="4">
        <v>661914.59</v>
      </c>
      <c r="CL171" s="4">
        <v>76643192.39</v>
      </c>
      <c r="CM171" s="4">
        <v>52259220.04</v>
      </c>
      <c r="CN171" s="4">
        <v>4897955.1</v>
      </c>
      <c r="CO171" s="4">
        <v>3239596.59</v>
      </c>
      <c r="CP171" s="4">
        <v>60396771.73</v>
      </c>
      <c r="CQ171" s="4">
        <v>-5481893.96</v>
      </c>
      <c r="CR171" s="4">
        <v>30431.25</v>
      </c>
      <c r="CS171" s="4">
        <v>788275.15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-678607.65</v>
      </c>
      <c r="DC171" s="4">
        <v>-719542.62</v>
      </c>
      <c r="DD171" s="4">
        <v>0</v>
      </c>
      <c r="DE171" s="4">
        <v>-5341795.21</v>
      </c>
      <c r="DF171" s="4">
        <v>10904625.45</v>
      </c>
      <c r="DG171" s="4">
        <v>-2263.53</v>
      </c>
      <c r="DH171" s="4">
        <v>-4046984.99</v>
      </c>
      <c r="DI171" s="4">
        <v>0</v>
      </c>
      <c r="DJ171" s="4">
        <v>-4049248.52</v>
      </c>
      <c r="DK171" s="4">
        <v>5707408.02</v>
      </c>
      <c r="DL171" s="4">
        <v>16630886.75</v>
      </c>
      <c r="DM171" s="4">
        <v>0</v>
      </c>
      <c r="DN171" s="4">
        <v>0</v>
      </c>
      <c r="DO171" s="4">
        <v>0</v>
      </c>
      <c r="DP171" s="4">
        <v>0</v>
      </c>
      <c r="DQ171" s="4">
        <v>0</v>
      </c>
      <c r="DR171" s="4">
        <v>16630886.75</v>
      </c>
      <c r="DS171" s="4">
        <v>0</v>
      </c>
      <c r="DT171" s="4">
        <v>11195353.36</v>
      </c>
      <c r="DU171" s="4">
        <v>0</v>
      </c>
      <c r="DV171" s="4">
        <v>0</v>
      </c>
      <c r="DW171" s="4">
        <v>11195353.36</v>
      </c>
      <c r="DX171" s="4">
        <v>7915201.39</v>
      </c>
      <c r="DY171" s="4">
        <v>66548656.82</v>
      </c>
      <c r="DZ171" s="4">
        <v>16844739.55</v>
      </c>
      <c r="EA171" s="4">
        <v>365481.55</v>
      </c>
      <c r="EB171" s="4">
        <v>91674079.31</v>
      </c>
      <c r="EC171" s="4">
        <v>62306183.33</v>
      </c>
      <c r="ED171" s="4">
        <v>5782030.38</v>
      </c>
      <c r="EE171" s="4">
        <v>4180452.37</v>
      </c>
      <c r="EF171" s="4">
        <v>72268666.08</v>
      </c>
      <c r="EG171" s="4">
        <v>-7037550.24</v>
      </c>
      <c r="EH171" s="4">
        <v>0</v>
      </c>
      <c r="EI171" s="4">
        <v>2587052</v>
      </c>
      <c r="EJ171" s="4">
        <v>0</v>
      </c>
      <c r="EK171" s="4">
        <v>0</v>
      </c>
      <c r="EL171" s="4">
        <v>0</v>
      </c>
      <c r="EM171" s="4">
        <v>22683</v>
      </c>
      <c r="EN171" s="4">
        <v>0</v>
      </c>
      <c r="EO171" s="4">
        <v>0</v>
      </c>
      <c r="EP171" s="4">
        <v>0</v>
      </c>
      <c r="EQ171" s="4">
        <v>0</v>
      </c>
      <c r="ER171" s="4">
        <v>-436074.01</v>
      </c>
      <c r="ES171" s="4">
        <v>-726126.81</v>
      </c>
      <c r="ET171" s="4">
        <v>0</v>
      </c>
      <c r="EU171" s="4">
        <v>-4863889.25</v>
      </c>
      <c r="EV171" s="4">
        <v>14541523.98</v>
      </c>
      <c r="EW171" s="4">
        <v>0</v>
      </c>
      <c r="EX171" s="4">
        <v>-4024726.75</v>
      </c>
      <c r="EY171" s="4">
        <v>0</v>
      </c>
      <c r="EZ171" s="4">
        <v>-4024726.75</v>
      </c>
      <c r="FA171" s="4">
        <v>9463651.7</v>
      </c>
      <c r="FB171" s="4">
        <v>12606160</v>
      </c>
      <c r="FC171" s="4">
        <v>0</v>
      </c>
      <c r="FD171" s="4">
        <v>0</v>
      </c>
      <c r="FE171" s="4">
        <v>0</v>
      </c>
      <c r="FF171" s="4">
        <v>0</v>
      </c>
      <c r="FG171" s="4">
        <v>0</v>
      </c>
      <c r="FH171" s="4">
        <v>12606160</v>
      </c>
      <c r="FI171" s="4">
        <v>0</v>
      </c>
      <c r="FJ171" s="4">
        <v>20659005.06</v>
      </c>
      <c r="FK171" s="4">
        <v>0</v>
      </c>
      <c r="FL171" s="4">
        <v>0</v>
      </c>
      <c r="FM171" s="4">
        <v>20659005.06</v>
      </c>
      <c r="FN171" s="11">
        <f t="shared" si="4"/>
        <v>0.2378797630053886</v>
      </c>
      <c r="FO171" s="11">
        <f t="shared" si="5"/>
        <v>0</v>
      </c>
    </row>
    <row r="172" spans="1:171" ht="12.75">
      <c r="A172" s="3" t="s">
        <v>231</v>
      </c>
      <c r="B172" s="4">
        <v>2085696.83</v>
      </c>
      <c r="C172" s="4">
        <v>10978056.84</v>
      </c>
      <c r="D172" s="4">
        <v>6925474.49</v>
      </c>
      <c r="E172" s="4">
        <v>115801.45</v>
      </c>
      <c r="F172" s="4">
        <v>20105029.61</v>
      </c>
      <c r="G172" s="4">
        <v>15739974.78</v>
      </c>
      <c r="H172" s="4">
        <v>932252.38</v>
      </c>
      <c r="I172" s="4">
        <v>1474285.99</v>
      </c>
      <c r="J172" s="4">
        <v>18146513.15</v>
      </c>
      <c r="K172" s="4">
        <v>-1944277.01</v>
      </c>
      <c r="L172" s="4">
        <v>908349.5</v>
      </c>
      <c r="M172" s="4">
        <v>194015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-58250</v>
      </c>
      <c r="U172" s="4">
        <v>354935.25</v>
      </c>
      <c r="V172" s="4">
        <v>79127.71</v>
      </c>
      <c r="W172" s="4">
        <v>-137855.35</v>
      </c>
      <c r="X172" s="4">
        <v>0</v>
      </c>
      <c r="Y172" s="4">
        <v>-466099.55</v>
      </c>
      <c r="Z172" s="4">
        <v>1492416.91</v>
      </c>
      <c r="AA172" s="4">
        <v>0</v>
      </c>
      <c r="AB172" s="4">
        <v>-563877</v>
      </c>
      <c r="AC172" s="4">
        <v>0</v>
      </c>
      <c r="AD172" s="4">
        <v>-563877</v>
      </c>
      <c r="AE172" s="4">
        <v>793566.75</v>
      </c>
      <c r="AF172" s="4">
        <v>2484806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2484806</v>
      </c>
      <c r="AM172" s="4">
        <v>0</v>
      </c>
      <c r="AN172" s="4">
        <v>4439595.49</v>
      </c>
      <c r="AO172" s="4">
        <v>0</v>
      </c>
      <c r="AP172" s="4">
        <v>0</v>
      </c>
      <c r="AQ172" s="4">
        <v>4439595.49</v>
      </c>
      <c r="AR172" s="4">
        <v>2069887.47</v>
      </c>
      <c r="AS172" s="4">
        <v>14050338.93</v>
      </c>
      <c r="AT172" s="4">
        <v>8201264.76</v>
      </c>
      <c r="AU172" s="4">
        <v>390819.78</v>
      </c>
      <c r="AV172" s="4">
        <v>24712310.94</v>
      </c>
      <c r="AW172" s="4">
        <v>17672721.99</v>
      </c>
      <c r="AX172" s="4">
        <v>1319062.77</v>
      </c>
      <c r="AY172" s="4">
        <v>1623214.77</v>
      </c>
      <c r="AZ172" s="4">
        <v>20614999.53</v>
      </c>
      <c r="BA172" s="4">
        <v>-5285948.31</v>
      </c>
      <c r="BB172" s="4">
        <v>455647.08</v>
      </c>
      <c r="BC172" s="4">
        <v>1517800.22</v>
      </c>
      <c r="BD172" s="4">
        <v>-110000</v>
      </c>
      <c r="BE172" s="4">
        <v>0</v>
      </c>
      <c r="BF172" s="4">
        <v>0</v>
      </c>
      <c r="BG172" s="4">
        <v>4463.8</v>
      </c>
      <c r="BH172" s="4">
        <v>0</v>
      </c>
      <c r="BI172" s="4">
        <v>0</v>
      </c>
      <c r="BJ172" s="4">
        <v>-41500</v>
      </c>
      <c r="BK172" s="4">
        <v>334453.25</v>
      </c>
      <c r="BL172" s="4">
        <v>260938.07</v>
      </c>
      <c r="BM172" s="4">
        <v>-84471.9</v>
      </c>
      <c r="BN172" s="4">
        <v>0</v>
      </c>
      <c r="BO172" s="4">
        <v>-2864145.89</v>
      </c>
      <c r="BP172" s="4">
        <v>1233165.52</v>
      </c>
      <c r="BQ172" s="4">
        <v>36000</v>
      </c>
      <c r="BR172" s="4">
        <v>-2347842</v>
      </c>
      <c r="BS172" s="4">
        <v>0</v>
      </c>
      <c r="BT172" s="4">
        <v>-2311842</v>
      </c>
      <c r="BU172" s="4">
        <v>-1689455.57</v>
      </c>
      <c r="BV172" s="4">
        <v>172964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172964</v>
      </c>
      <c r="CC172" s="4">
        <v>0</v>
      </c>
      <c r="CD172" s="4">
        <v>2750139.92</v>
      </c>
      <c r="CE172" s="4">
        <v>0</v>
      </c>
      <c r="CF172" s="4">
        <v>0</v>
      </c>
      <c r="CG172" s="4">
        <v>2750139.92</v>
      </c>
      <c r="CH172" s="4">
        <v>2673078.93</v>
      </c>
      <c r="CI172" s="4">
        <v>18819851.48</v>
      </c>
      <c r="CJ172" s="4">
        <v>8965267.86</v>
      </c>
      <c r="CK172" s="4">
        <v>641449.48</v>
      </c>
      <c r="CL172" s="4">
        <v>31099647.75</v>
      </c>
      <c r="CM172" s="4">
        <v>21049189.96</v>
      </c>
      <c r="CN172" s="4">
        <v>1775326.91</v>
      </c>
      <c r="CO172" s="4">
        <v>2242139.22</v>
      </c>
      <c r="CP172" s="4">
        <v>25066656.09</v>
      </c>
      <c r="CQ172" s="4">
        <v>-8807674.14</v>
      </c>
      <c r="CR172" s="4">
        <v>481084.43</v>
      </c>
      <c r="CS172" s="4">
        <v>3498195.16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-221850</v>
      </c>
      <c r="DA172" s="4">
        <v>124295.09</v>
      </c>
      <c r="DB172" s="4">
        <v>153960.74</v>
      </c>
      <c r="DC172" s="4">
        <v>-2464.9</v>
      </c>
      <c r="DD172" s="4">
        <v>0</v>
      </c>
      <c r="DE172" s="4">
        <v>-4771988.72</v>
      </c>
      <c r="DF172" s="4">
        <v>1261002.94</v>
      </c>
      <c r="DG172" s="4">
        <v>0</v>
      </c>
      <c r="DH172" s="4">
        <v>-172964</v>
      </c>
      <c r="DI172" s="4">
        <v>0</v>
      </c>
      <c r="DJ172" s="4">
        <v>-172964</v>
      </c>
      <c r="DK172" s="4">
        <v>1179150.42</v>
      </c>
      <c r="DL172" s="4">
        <v>0</v>
      </c>
      <c r="DM172" s="4">
        <v>0</v>
      </c>
      <c r="DN172" s="4">
        <v>0</v>
      </c>
      <c r="DO172" s="4">
        <v>0</v>
      </c>
      <c r="DP172" s="4">
        <v>0</v>
      </c>
      <c r="DQ172" s="4">
        <v>0</v>
      </c>
      <c r="DR172" s="4">
        <v>0</v>
      </c>
      <c r="DS172" s="4">
        <v>0</v>
      </c>
      <c r="DT172" s="4">
        <v>3929290.34</v>
      </c>
      <c r="DU172" s="4">
        <v>0</v>
      </c>
      <c r="DV172" s="4">
        <v>0</v>
      </c>
      <c r="DW172" s="4">
        <v>3929290.34</v>
      </c>
      <c r="DX172" s="5">
        <v>2375702.76</v>
      </c>
      <c r="DY172" s="5">
        <v>25130592.7</v>
      </c>
      <c r="DZ172" s="5">
        <v>9663513.05</v>
      </c>
      <c r="EA172" s="5">
        <v>597869.44</v>
      </c>
      <c r="EB172" s="5">
        <v>37767677.95</v>
      </c>
      <c r="EC172" s="5">
        <v>26105868.8</v>
      </c>
      <c r="ED172" s="5">
        <v>2389974.74</v>
      </c>
      <c r="EE172" s="5">
        <v>2258786.97</v>
      </c>
      <c r="EF172" s="5">
        <v>30754630.51</v>
      </c>
      <c r="EG172" s="5">
        <v>-5841078.96</v>
      </c>
      <c r="EH172" s="5">
        <v>727330.19</v>
      </c>
      <c r="EI172" s="5">
        <v>3864986.89</v>
      </c>
      <c r="EJ172" s="5">
        <v>-161522</v>
      </c>
      <c r="EK172" s="5">
        <v>0</v>
      </c>
      <c r="EL172" s="5">
        <v>0</v>
      </c>
      <c r="EM172" s="5">
        <v>0</v>
      </c>
      <c r="EN172" s="5">
        <v>0</v>
      </c>
      <c r="EO172" s="5">
        <v>0</v>
      </c>
      <c r="EP172" s="5">
        <v>-230000</v>
      </c>
      <c r="EQ172" s="5">
        <v>22151.48</v>
      </c>
      <c r="ER172" s="5">
        <v>256616.27</v>
      </c>
      <c r="ES172" s="5">
        <v>-217.23</v>
      </c>
      <c r="ET172" s="5">
        <v>0</v>
      </c>
      <c r="EU172" s="5">
        <v>-1361516.13</v>
      </c>
      <c r="EV172" s="5">
        <v>5651531.3100000005</v>
      </c>
      <c r="EW172" s="5">
        <v>190042.37</v>
      </c>
      <c r="EX172" s="5">
        <v>-50234.61</v>
      </c>
      <c r="EY172" s="5">
        <v>0</v>
      </c>
      <c r="EZ172" s="5">
        <v>139807.76</v>
      </c>
      <c r="FA172" s="5">
        <v>4447238.06</v>
      </c>
      <c r="FB172" s="5">
        <v>139807.76</v>
      </c>
      <c r="FC172" s="5">
        <v>0</v>
      </c>
      <c r="FD172" s="5">
        <v>0</v>
      </c>
      <c r="FE172" s="5">
        <v>0</v>
      </c>
      <c r="FF172" s="5">
        <v>0</v>
      </c>
      <c r="FG172" s="5">
        <v>0</v>
      </c>
      <c r="FH172" s="5">
        <v>139807.76</v>
      </c>
      <c r="FI172" s="5">
        <v>0</v>
      </c>
      <c r="FJ172" s="5">
        <v>8376528.4</v>
      </c>
      <c r="FK172" s="5">
        <v>0</v>
      </c>
      <c r="FL172" s="5">
        <v>0</v>
      </c>
      <c r="FM172" s="5">
        <v>8376528.4</v>
      </c>
      <c r="FN172" s="11">
        <f t="shared" si="4"/>
        <v>0.2551948439287091</v>
      </c>
      <c r="FO172" s="11">
        <f t="shared" si="5"/>
        <v>0</v>
      </c>
    </row>
    <row r="173" spans="1:171" ht="12.75">
      <c r="A173" s="3" t="s">
        <v>232</v>
      </c>
      <c r="B173" s="4">
        <v>6402033.55</v>
      </c>
      <c r="C173" s="4">
        <v>47385502.38</v>
      </c>
      <c r="D173" s="4">
        <v>61244505.93</v>
      </c>
      <c r="E173" s="4">
        <v>978599.44</v>
      </c>
      <c r="F173" s="4">
        <v>116010641.3</v>
      </c>
      <c r="G173" s="4">
        <v>84734372.12</v>
      </c>
      <c r="H173" s="4">
        <v>16716761.59</v>
      </c>
      <c r="I173" s="4">
        <v>5165810.25</v>
      </c>
      <c r="J173" s="4">
        <v>106616943.96</v>
      </c>
      <c r="K173" s="4">
        <v>-11335372.32</v>
      </c>
      <c r="L173" s="4">
        <v>990341</v>
      </c>
      <c r="M173" s="4">
        <v>2731749.69</v>
      </c>
      <c r="N173" s="4">
        <v>-1724300</v>
      </c>
      <c r="O173" s="4">
        <v>0</v>
      </c>
      <c r="P173" s="4">
        <v>0</v>
      </c>
      <c r="Q173" s="4">
        <v>0</v>
      </c>
      <c r="R173" s="4">
        <v>0</v>
      </c>
      <c r="S173" s="4">
        <v>121958</v>
      </c>
      <c r="T173" s="4">
        <v>0</v>
      </c>
      <c r="U173" s="4">
        <v>0</v>
      </c>
      <c r="V173" s="4">
        <v>-1497929.47</v>
      </c>
      <c r="W173" s="4">
        <v>-1434988.82</v>
      </c>
      <c r="X173" s="4">
        <v>0</v>
      </c>
      <c r="Y173" s="4">
        <v>-10713553.1</v>
      </c>
      <c r="Z173" s="4">
        <v>-1319855.76</v>
      </c>
      <c r="AA173" s="4">
        <v>8518489.92</v>
      </c>
      <c r="AB173" s="4">
        <v>-4321609.9</v>
      </c>
      <c r="AC173" s="4">
        <v>0</v>
      </c>
      <c r="AD173" s="4">
        <v>4196880.02</v>
      </c>
      <c r="AE173" s="4">
        <v>2100374.11</v>
      </c>
      <c r="AF173" s="4">
        <v>41646235.71</v>
      </c>
      <c r="AG173" s="4">
        <v>0</v>
      </c>
      <c r="AH173" s="4">
        <v>0</v>
      </c>
      <c r="AI173" s="4">
        <v>0</v>
      </c>
      <c r="AJ173" s="4">
        <v>0</v>
      </c>
      <c r="AK173" s="4">
        <v>28923</v>
      </c>
      <c r="AL173" s="4">
        <v>41675158.71</v>
      </c>
      <c r="AM173" s="4">
        <v>0</v>
      </c>
      <c r="AN173" s="4">
        <v>6998526.61</v>
      </c>
      <c r="AO173" s="4">
        <v>0</v>
      </c>
      <c r="AP173" s="4">
        <v>0</v>
      </c>
      <c r="AQ173" s="4">
        <v>6998526.61</v>
      </c>
      <c r="AR173" s="4">
        <v>7020865.04</v>
      </c>
      <c r="AS173" s="4">
        <v>53776442.63</v>
      </c>
      <c r="AT173" s="4">
        <v>70424593.56</v>
      </c>
      <c r="AU173" s="4">
        <v>1220174.32</v>
      </c>
      <c r="AV173" s="4">
        <v>132442075.55</v>
      </c>
      <c r="AW173" s="4">
        <v>98023718.87</v>
      </c>
      <c r="AX173" s="4">
        <v>15770618.72</v>
      </c>
      <c r="AY173" s="4">
        <v>6289773.13</v>
      </c>
      <c r="AZ173" s="4">
        <v>120084110.72</v>
      </c>
      <c r="BA173" s="4">
        <v>-15675920.36</v>
      </c>
      <c r="BB173" s="4">
        <v>1342789</v>
      </c>
      <c r="BC173" s="4">
        <v>4483458</v>
      </c>
      <c r="BD173" s="4">
        <v>-41054.66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-813275.79</v>
      </c>
      <c r="BM173" s="4">
        <v>-1044412.89</v>
      </c>
      <c r="BN173" s="4">
        <v>0</v>
      </c>
      <c r="BO173" s="4">
        <v>-10704003.81</v>
      </c>
      <c r="BP173" s="4">
        <v>1653961.02</v>
      </c>
      <c r="BQ173" s="4">
        <v>6574754.8</v>
      </c>
      <c r="BR173" s="4">
        <v>-6908580.32</v>
      </c>
      <c r="BS173" s="4">
        <v>0</v>
      </c>
      <c r="BT173" s="4">
        <v>-333825.52</v>
      </c>
      <c r="BU173" s="4">
        <v>1754063.38</v>
      </c>
      <c r="BV173" s="4">
        <v>41319282.81</v>
      </c>
      <c r="BW173" s="4">
        <v>0</v>
      </c>
      <c r="BX173" s="4">
        <v>0</v>
      </c>
      <c r="BY173" s="4">
        <v>0</v>
      </c>
      <c r="BZ173" s="4">
        <v>0</v>
      </c>
      <c r="CA173" s="4">
        <v>28923</v>
      </c>
      <c r="CB173" s="4">
        <v>41348205.81</v>
      </c>
      <c r="CC173" s="4">
        <v>0</v>
      </c>
      <c r="CD173" s="4">
        <v>8752589.99</v>
      </c>
      <c r="CE173" s="4">
        <v>0</v>
      </c>
      <c r="CF173" s="4">
        <v>0</v>
      </c>
      <c r="CG173" s="4">
        <v>8752589.99</v>
      </c>
      <c r="CH173" s="4">
        <v>7282768.57</v>
      </c>
      <c r="CI173" s="4">
        <v>63777681.63</v>
      </c>
      <c r="CJ173" s="4">
        <v>72761710.52</v>
      </c>
      <c r="CK173" s="4">
        <v>1011357.61</v>
      </c>
      <c r="CL173" s="4">
        <v>144833518.33</v>
      </c>
      <c r="CM173" s="4">
        <v>112103691.69</v>
      </c>
      <c r="CN173" s="4">
        <v>14820648.56</v>
      </c>
      <c r="CO173" s="4">
        <v>7565308.37</v>
      </c>
      <c r="CP173" s="4">
        <v>134489648.62</v>
      </c>
      <c r="CQ173" s="4">
        <v>-13502509.05</v>
      </c>
      <c r="CR173" s="4">
        <v>82000</v>
      </c>
      <c r="CS173" s="4">
        <v>12194552.85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-907990.15</v>
      </c>
      <c r="DC173" s="4">
        <v>-1201372.49</v>
      </c>
      <c r="DD173" s="4">
        <v>0</v>
      </c>
      <c r="DE173" s="4">
        <v>-2133946.35</v>
      </c>
      <c r="DF173" s="4">
        <v>8209923.36</v>
      </c>
      <c r="DG173" s="4">
        <v>10453129.22</v>
      </c>
      <c r="DH173" s="4">
        <v>-8006386.1</v>
      </c>
      <c r="DI173" s="4">
        <v>0</v>
      </c>
      <c r="DJ173" s="4">
        <v>2446743.12</v>
      </c>
      <c r="DK173" s="4">
        <v>5382393.96</v>
      </c>
      <c r="DL173" s="4">
        <v>43766025.93</v>
      </c>
      <c r="DM173" s="4">
        <v>0</v>
      </c>
      <c r="DN173" s="4">
        <v>0</v>
      </c>
      <c r="DO173" s="4">
        <v>0</v>
      </c>
      <c r="DP173" s="4">
        <v>0</v>
      </c>
      <c r="DQ173" s="4">
        <v>28923</v>
      </c>
      <c r="DR173" s="4">
        <v>43794948.93</v>
      </c>
      <c r="DS173" s="4">
        <v>0</v>
      </c>
      <c r="DT173" s="4">
        <v>14134983.95</v>
      </c>
      <c r="DU173" s="4">
        <v>0</v>
      </c>
      <c r="DV173" s="4">
        <v>0</v>
      </c>
      <c r="DW173" s="4">
        <v>14134983.95</v>
      </c>
      <c r="DX173" s="5">
        <v>8952717.97</v>
      </c>
      <c r="DY173" s="5">
        <v>82945614.01</v>
      </c>
      <c r="DZ173" s="5">
        <v>77644343.74</v>
      </c>
      <c r="EA173" s="5">
        <v>1056913.56</v>
      </c>
      <c r="EB173" s="5">
        <v>170599589.28</v>
      </c>
      <c r="EC173" s="5">
        <v>119445447.04</v>
      </c>
      <c r="ED173" s="5">
        <v>13518128.37</v>
      </c>
      <c r="EE173" s="5">
        <v>8448980.62</v>
      </c>
      <c r="EF173" s="5">
        <v>141412556.03</v>
      </c>
      <c r="EG173" s="5">
        <v>-15412648.7</v>
      </c>
      <c r="EH173" s="5">
        <v>921000</v>
      </c>
      <c r="EI173" s="5">
        <v>4230574.58</v>
      </c>
      <c r="EJ173" s="5">
        <v>0</v>
      </c>
      <c r="EK173" s="5">
        <v>0</v>
      </c>
      <c r="EL173" s="5">
        <v>0</v>
      </c>
      <c r="EM173" s="5">
        <v>0</v>
      </c>
      <c r="EN173" s="5">
        <v>0</v>
      </c>
      <c r="EO173" s="5">
        <v>0</v>
      </c>
      <c r="EP173" s="5">
        <v>0</v>
      </c>
      <c r="EQ173" s="5">
        <v>0</v>
      </c>
      <c r="ER173" s="5">
        <v>-916612.92</v>
      </c>
      <c r="ES173" s="5">
        <v>-1673050.06</v>
      </c>
      <c r="ET173" s="5">
        <v>0</v>
      </c>
      <c r="EU173" s="5">
        <v>-11177687.04</v>
      </c>
      <c r="EV173" s="5">
        <v>18009346.21</v>
      </c>
      <c r="EW173" s="5">
        <v>0</v>
      </c>
      <c r="EX173" s="5">
        <v>-10243807.35</v>
      </c>
      <c r="EY173" s="5">
        <v>0</v>
      </c>
      <c r="EZ173" s="5">
        <v>-10243807.35</v>
      </c>
      <c r="FA173" s="5">
        <v>6927041.37</v>
      </c>
      <c r="FB173" s="5">
        <v>33522218.58</v>
      </c>
      <c r="FC173" s="5">
        <v>0</v>
      </c>
      <c r="FD173" s="5">
        <v>0</v>
      </c>
      <c r="FE173" s="5">
        <v>0</v>
      </c>
      <c r="FF173" s="5">
        <v>0</v>
      </c>
      <c r="FG173" s="5">
        <v>28923</v>
      </c>
      <c r="FH173" s="5">
        <v>33551141.58</v>
      </c>
      <c r="FI173" s="5">
        <v>0</v>
      </c>
      <c r="FJ173" s="5">
        <v>21062025.32</v>
      </c>
      <c r="FK173" s="5">
        <v>0</v>
      </c>
      <c r="FL173" s="5">
        <v>0</v>
      </c>
      <c r="FM173" s="5">
        <v>21062025.32</v>
      </c>
      <c r="FN173" s="11">
        <f t="shared" si="4"/>
        <v>0.1556473549676532</v>
      </c>
      <c r="FO173" s="11">
        <f t="shared" si="5"/>
        <v>0.07320718832154974</v>
      </c>
    </row>
    <row r="174" spans="1:171" ht="12.75">
      <c r="A174" s="3" t="s">
        <v>233</v>
      </c>
      <c r="B174" s="4">
        <v>3359136.31</v>
      </c>
      <c r="C174" s="4">
        <v>15954302.89</v>
      </c>
      <c r="D174" s="4">
        <v>11399128.7</v>
      </c>
      <c r="E174" s="4">
        <v>57890.7</v>
      </c>
      <c r="F174" s="4">
        <v>30770458.6</v>
      </c>
      <c r="G174" s="4">
        <v>25206191.13</v>
      </c>
      <c r="H174" s="4">
        <v>705950.16</v>
      </c>
      <c r="I174" s="4">
        <v>2265541.78</v>
      </c>
      <c r="J174" s="4">
        <v>28177683.07</v>
      </c>
      <c r="K174" s="4">
        <v>-11029944.93</v>
      </c>
      <c r="L174" s="4">
        <v>570000</v>
      </c>
      <c r="M174" s="4">
        <v>17466594</v>
      </c>
      <c r="N174" s="4">
        <v>0</v>
      </c>
      <c r="O174" s="4">
        <v>0</v>
      </c>
      <c r="P174" s="4">
        <v>-117000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-64275.99</v>
      </c>
      <c r="W174" s="4">
        <v>-82057.15</v>
      </c>
      <c r="X174" s="4">
        <v>0</v>
      </c>
      <c r="Y174" s="4">
        <v>6825373.08</v>
      </c>
      <c r="Z174" s="4">
        <v>9418148.61</v>
      </c>
      <c r="AA174" s="4">
        <v>0</v>
      </c>
      <c r="AB174" s="4">
        <v>-1096103.12</v>
      </c>
      <c r="AC174" s="4">
        <v>0</v>
      </c>
      <c r="AD174" s="4">
        <v>-1096103.12</v>
      </c>
      <c r="AE174" s="4">
        <v>1166965.53</v>
      </c>
      <c r="AF174" s="4">
        <v>1225805.81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1225805.81</v>
      </c>
      <c r="AM174" s="4">
        <v>4600000</v>
      </c>
      <c r="AN174" s="4">
        <v>2133104.55</v>
      </c>
      <c r="AO174" s="4">
        <v>0</v>
      </c>
      <c r="AP174" s="4">
        <v>0</v>
      </c>
      <c r="AQ174" s="4">
        <v>2133104.55</v>
      </c>
      <c r="AR174" s="4">
        <v>4097027.2</v>
      </c>
      <c r="AS174" s="4">
        <v>18570250.01</v>
      </c>
      <c r="AT174" s="4">
        <v>12584887.09</v>
      </c>
      <c r="AU174" s="4">
        <v>128670.75</v>
      </c>
      <c r="AV174" s="4">
        <v>35380835.05</v>
      </c>
      <c r="AW174" s="4">
        <v>27737210.5</v>
      </c>
      <c r="AX174" s="4">
        <v>1329488.66</v>
      </c>
      <c r="AY174" s="4">
        <v>3149907.05</v>
      </c>
      <c r="AZ174" s="4">
        <v>32216606.21</v>
      </c>
      <c r="BA174" s="4">
        <v>-8238546.45</v>
      </c>
      <c r="BB174" s="4">
        <v>0</v>
      </c>
      <c r="BC174" s="4">
        <v>799820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-167624.66</v>
      </c>
      <c r="BM174" s="4">
        <v>-164023.23</v>
      </c>
      <c r="BN174" s="4">
        <v>0</v>
      </c>
      <c r="BO174" s="4">
        <v>-7606351.11</v>
      </c>
      <c r="BP174" s="4">
        <v>-4442122.27</v>
      </c>
      <c r="BQ174" s="4">
        <v>6022102.44</v>
      </c>
      <c r="BR174" s="4">
        <v>-907168.27</v>
      </c>
      <c r="BS174" s="4">
        <v>0</v>
      </c>
      <c r="BT174" s="4">
        <v>5114934.17</v>
      </c>
      <c r="BU174" s="4">
        <v>20291.42</v>
      </c>
      <c r="BV174" s="4">
        <v>6340739.98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6340739.98</v>
      </c>
      <c r="CC174" s="4">
        <v>0</v>
      </c>
      <c r="CD174" s="4">
        <v>2153395.97</v>
      </c>
      <c r="CE174" s="4">
        <v>0</v>
      </c>
      <c r="CF174" s="4">
        <v>0</v>
      </c>
      <c r="CG174" s="4">
        <v>2153395.97</v>
      </c>
      <c r="CH174" s="4">
        <v>4289202.63</v>
      </c>
      <c r="CI174" s="4">
        <v>22228550.82</v>
      </c>
      <c r="CJ174" s="4">
        <v>15582381.65</v>
      </c>
      <c r="CK174" s="4">
        <v>140902.45</v>
      </c>
      <c r="CL174" s="4">
        <v>42241037.55</v>
      </c>
      <c r="CM174" s="4">
        <v>30608656.1</v>
      </c>
      <c r="CN174" s="4">
        <v>1556025.04</v>
      </c>
      <c r="CO174" s="4">
        <v>5231075.37</v>
      </c>
      <c r="CP174" s="4">
        <v>37395756.51</v>
      </c>
      <c r="CQ174" s="4">
        <v>-23455187.68</v>
      </c>
      <c r="CR174" s="4">
        <v>8200</v>
      </c>
      <c r="CS174" s="4">
        <v>15460284.66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300000</v>
      </c>
      <c r="DB174" s="4">
        <v>-247487.09</v>
      </c>
      <c r="DC174" s="4">
        <v>-302714.39</v>
      </c>
      <c r="DD174" s="4">
        <v>0</v>
      </c>
      <c r="DE174" s="4">
        <v>-7934190.11</v>
      </c>
      <c r="DF174" s="4">
        <v>-3088909.07</v>
      </c>
      <c r="DG174" s="4">
        <v>8868451.61</v>
      </c>
      <c r="DH174" s="4">
        <v>-703157.58</v>
      </c>
      <c r="DI174" s="4">
        <v>0</v>
      </c>
      <c r="DJ174" s="4">
        <v>8165294.03</v>
      </c>
      <c r="DK174" s="4">
        <v>1171619.12</v>
      </c>
      <c r="DL174" s="4">
        <v>14506034.01</v>
      </c>
      <c r="DM174" s="4">
        <v>0</v>
      </c>
      <c r="DN174" s="4">
        <v>0</v>
      </c>
      <c r="DO174" s="4">
        <v>0</v>
      </c>
      <c r="DP174" s="4">
        <v>0</v>
      </c>
      <c r="DQ174" s="4">
        <v>0</v>
      </c>
      <c r="DR174" s="4">
        <v>14506034.01</v>
      </c>
      <c r="DS174" s="4">
        <v>0</v>
      </c>
      <c r="DT174" s="4">
        <v>3325015.09</v>
      </c>
      <c r="DU174" s="4">
        <v>0</v>
      </c>
      <c r="DV174" s="4">
        <v>0</v>
      </c>
      <c r="DW174" s="4">
        <v>3325015.09</v>
      </c>
      <c r="DX174" s="4">
        <v>4689648.29</v>
      </c>
      <c r="DY174" s="4">
        <v>27796093.45</v>
      </c>
      <c r="DZ174" s="4">
        <v>18807325.7</v>
      </c>
      <c r="EA174" s="4">
        <v>215282.3</v>
      </c>
      <c r="EB174" s="4">
        <v>51508349.74</v>
      </c>
      <c r="EC174" s="4">
        <v>38015145.15</v>
      </c>
      <c r="ED174" s="4">
        <v>1749364.79</v>
      </c>
      <c r="EE174" s="4">
        <v>7320914.9</v>
      </c>
      <c r="EF174" s="4">
        <v>47085424.84</v>
      </c>
      <c r="EG174" s="4">
        <v>-26344970.16</v>
      </c>
      <c r="EH174" s="4">
        <v>162948</v>
      </c>
      <c r="EI174" s="4">
        <v>15133016.58</v>
      </c>
      <c r="EJ174" s="4">
        <v>0</v>
      </c>
      <c r="EK174" s="4">
        <v>311953.3</v>
      </c>
      <c r="EL174" s="4">
        <v>0</v>
      </c>
      <c r="EM174" s="4">
        <v>0</v>
      </c>
      <c r="EN174" s="4">
        <v>0</v>
      </c>
      <c r="EO174" s="4">
        <v>0</v>
      </c>
      <c r="EP174" s="4">
        <v>0</v>
      </c>
      <c r="EQ174" s="4">
        <v>0</v>
      </c>
      <c r="ER174" s="4">
        <v>-444882.04</v>
      </c>
      <c r="ES174" s="4">
        <v>-622329.21</v>
      </c>
      <c r="ET174" s="4">
        <v>0</v>
      </c>
      <c r="EU174" s="4">
        <v>-11181934.32</v>
      </c>
      <c r="EV174" s="4">
        <v>-6759009.42</v>
      </c>
      <c r="EW174" s="4">
        <v>4697726.66</v>
      </c>
      <c r="EX174" s="4">
        <v>-4602587.95</v>
      </c>
      <c r="EY174" s="4">
        <v>0</v>
      </c>
      <c r="EZ174" s="4">
        <v>95138.71</v>
      </c>
      <c r="FA174" s="4">
        <v>760631.87</v>
      </c>
      <c r="FB174" s="4">
        <v>14601172.72</v>
      </c>
      <c r="FC174" s="4">
        <v>0</v>
      </c>
      <c r="FD174" s="4">
        <v>0</v>
      </c>
      <c r="FE174" s="4">
        <v>0</v>
      </c>
      <c r="FF174" s="4">
        <v>0</v>
      </c>
      <c r="FG174" s="4">
        <v>0</v>
      </c>
      <c r="FH174" s="4">
        <v>14601172.72</v>
      </c>
      <c r="FI174" s="4">
        <v>0</v>
      </c>
      <c r="FJ174" s="4">
        <v>4085646.96</v>
      </c>
      <c r="FK174" s="4">
        <v>0</v>
      </c>
      <c r="FL174" s="4">
        <v>0</v>
      </c>
      <c r="FM174" s="4">
        <v>4085646.96</v>
      </c>
      <c r="FN174" s="11">
        <f t="shared" si="4"/>
        <v>-0.09458451250315673</v>
      </c>
      <c r="FO174" s="11">
        <f t="shared" si="5"/>
        <v>0.20415186689302775</v>
      </c>
    </row>
    <row r="175" spans="1:171" ht="12.75">
      <c r="A175" s="3" t="s">
        <v>234</v>
      </c>
      <c r="B175" s="4">
        <v>867805.38</v>
      </c>
      <c r="C175" s="4">
        <v>4434199.03</v>
      </c>
      <c r="D175" s="4">
        <v>3432243.64</v>
      </c>
      <c r="E175" s="4">
        <v>3159443.99</v>
      </c>
      <c r="F175" s="4">
        <v>11893692.04</v>
      </c>
      <c r="G175" s="4">
        <v>8825548.21</v>
      </c>
      <c r="H175" s="4">
        <v>2310573.54</v>
      </c>
      <c r="I175" s="4">
        <v>1020366.16</v>
      </c>
      <c r="J175" s="4">
        <v>12156487.91</v>
      </c>
      <c r="K175" s="4">
        <v>-1567077.4</v>
      </c>
      <c r="L175" s="4">
        <v>107000</v>
      </c>
      <c r="M175" s="4">
        <v>575838.2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-170360.83</v>
      </c>
      <c r="W175" s="4">
        <v>-172894.65</v>
      </c>
      <c r="X175" s="4">
        <v>0</v>
      </c>
      <c r="Y175" s="4">
        <v>-1054600.03</v>
      </c>
      <c r="Z175" s="4">
        <v>-1317395.9</v>
      </c>
      <c r="AA175" s="4">
        <v>1385000</v>
      </c>
      <c r="AB175" s="4">
        <v>-325804.49</v>
      </c>
      <c r="AC175" s="4">
        <v>0</v>
      </c>
      <c r="AD175" s="4">
        <v>1059195.51</v>
      </c>
      <c r="AE175" s="4">
        <v>-344374.88</v>
      </c>
      <c r="AF175" s="4">
        <v>4437412.82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4437412.82</v>
      </c>
      <c r="AM175" s="4">
        <v>0</v>
      </c>
      <c r="AN175" s="4">
        <v>1504607.4</v>
      </c>
      <c r="AO175" s="4">
        <v>0</v>
      </c>
      <c r="AP175" s="4">
        <v>0</v>
      </c>
      <c r="AQ175" s="4">
        <v>1504607.4</v>
      </c>
      <c r="AR175" s="4">
        <v>1162267.92</v>
      </c>
      <c r="AS175" s="4">
        <v>5335711.43</v>
      </c>
      <c r="AT175" s="4">
        <v>11705240.26</v>
      </c>
      <c r="AU175" s="4">
        <v>2909644.63</v>
      </c>
      <c r="AV175" s="4">
        <v>21112864.24</v>
      </c>
      <c r="AW175" s="4">
        <v>9618752.6</v>
      </c>
      <c r="AX175" s="4">
        <v>8817161.99</v>
      </c>
      <c r="AY175" s="4">
        <v>816631.91</v>
      </c>
      <c r="AZ175" s="4">
        <v>19252546.5</v>
      </c>
      <c r="BA175" s="4">
        <v>-2059729</v>
      </c>
      <c r="BB175" s="4">
        <v>29606</v>
      </c>
      <c r="BC175" s="4">
        <v>991046.2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-157115.48</v>
      </c>
      <c r="BM175" s="4">
        <v>-158077.84</v>
      </c>
      <c r="BN175" s="4">
        <v>0</v>
      </c>
      <c r="BO175" s="4">
        <v>-1196192.28</v>
      </c>
      <c r="BP175" s="4">
        <v>664125.46</v>
      </c>
      <c r="BQ175" s="4">
        <v>0</v>
      </c>
      <c r="BR175" s="4">
        <v>-296062.82</v>
      </c>
      <c r="BS175" s="4">
        <v>0</v>
      </c>
      <c r="BT175" s="4">
        <v>-296062.82</v>
      </c>
      <c r="BU175" s="4">
        <v>-758685.08</v>
      </c>
      <c r="BV175" s="4">
        <v>4141350</v>
      </c>
      <c r="BW175" s="4">
        <v>0</v>
      </c>
      <c r="BX175" s="4">
        <v>0</v>
      </c>
      <c r="BY175" s="4">
        <v>7917085.72</v>
      </c>
      <c r="BZ175" s="4">
        <v>0</v>
      </c>
      <c r="CA175" s="4">
        <v>0</v>
      </c>
      <c r="CB175" s="4">
        <v>12058435.72</v>
      </c>
      <c r="CC175" s="4">
        <v>0</v>
      </c>
      <c r="CD175" s="4">
        <v>745922.32</v>
      </c>
      <c r="CE175" s="4">
        <v>0</v>
      </c>
      <c r="CF175" s="4">
        <v>0</v>
      </c>
      <c r="CG175" s="4">
        <v>745922.32</v>
      </c>
      <c r="CH175" s="4">
        <v>1318453.34</v>
      </c>
      <c r="CI175" s="4">
        <v>6329642.38</v>
      </c>
      <c r="CJ175" s="4">
        <v>4761916.69</v>
      </c>
      <c r="CK175" s="4">
        <v>4837578.61</v>
      </c>
      <c r="CL175" s="4">
        <v>17247591.02</v>
      </c>
      <c r="CM175" s="4">
        <v>11423022.64</v>
      </c>
      <c r="CN175" s="4">
        <v>581958.96</v>
      </c>
      <c r="CO175" s="4">
        <v>9703334.93</v>
      </c>
      <c r="CP175" s="4">
        <v>21708316.53</v>
      </c>
      <c r="CQ175" s="4">
        <v>-772068.18</v>
      </c>
      <c r="CR175" s="4">
        <v>0</v>
      </c>
      <c r="CS175" s="4">
        <v>1460500</v>
      </c>
      <c r="CT175" s="4">
        <v>-25426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-765724.51</v>
      </c>
      <c r="DC175" s="4">
        <v>-768392.81</v>
      </c>
      <c r="DD175" s="4">
        <v>0</v>
      </c>
      <c r="DE175" s="4">
        <v>-102718.69</v>
      </c>
      <c r="DF175" s="4">
        <v>-4563444.2</v>
      </c>
      <c r="DG175" s="4">
        <v>0</v>
      </c>
      <c r="DH175" s="4">
        <v>-483330</v>
      </c>
      <c r="DI175" s="4">
        <v>0</v>
      </c>
      <c r="DJ175" s="4">
        <v>-483330</v>
      </c>
      <c r="DK175" s="4">
        <v>3244393.32</v>
      </c>
      <c r="DL175" s="4">
        <v>3658000</v>
      </c>
      <c r="DM175" s="4">
        <v>0</v>
      </c>
      <c r="DN175" s="4">
        <v>0</v>
      </c>
      <c r="DO175" s="4">
        <v>7925000</v>
      </c>
      <c r="DP175" s="4">
        <v>0</v>
      </c>
      <c r="DQ175" s="4">
        <v>0</v>
      </c>
      <c r="DR175" s="4">
        <v>11583000</v>
      </c>
      <c r="DS175" s="4">
        <v>0</v>
      </c>
      <c r="DT175" s="4">
        <v>3990315.64</v>
      </c>
      <c r="DU175" s="4">
        <v>0</v>
      </c>
      <c r="DV175" s="4">
        <v>0</v>
      </c>
      <c r="DW175" s="4">
        <v>3990315.64</v>
      </c>
      <c r="DX175" s="4">
        <v>1360969.37</v>
      </c>
      <c r="DY175" s="4">
        <v>7344615.59</v>
      </c>
      <c r="DZ175" s="4">
        <v>2580722.38</v>
      </c>
      <c r="EA175" s="4">
        <v>5248861.28</v>
      </c>
      <c r="EB175" s="4">
        <v>16535168.62</v>
      </c>
      <c r="EC175" s="4">
        <v>11904702.65</v>
      </c>
      <c r="ED175" s="4">
        <v>786199.66</v>
      </c>
      <c r="EE175" s="4">
        <v>923019</v>
      </c>
      <c r="EF175" s="4">
        <v>13613921.31</v>
      </c>
      <c r="EG175" s="4">
        <v>-1636928.81</v>
      </c>
      <c r="EH175" s="4">
        <v>88000</v>
      </c>
      <c r="EI175" s="4">
        <v>2446515</v>
      </c>
      <c r="EJ175" s="4">
        <v>0</v>
      </c>
      <c r="EK175" s="4">
        <v>0</v>
      </c>
      <c r="EL175" s="4">
        <v>-40000</v>
      </c>
      <c r="EM175" s="4">
        <v>0</v>
      </c>
      <c r="EN175" s="4">
        <v>0</v>
      </c>
      <c r="EO175" s="4">
        <v>0</v>
      </c>
      <c r="EP175" s="4">
        <v>0</v>
      </c>
      <c r="EQ175" s="4">
        <v>0</v>
      </c>
      <c r="ER175" s="4">
        <v>-359376.2</v>
      </c>
      <c r="ES175" s="4">
        <v>-349303.36</v>
      </c>
      <c r="ET175" s="4">
        <v>0</v>
      </c>
      <c r="EU175" s="4">
        <v>498209.99</v>
      </c>
      <c r="EV175" s="4">
        <v>3419457.3</v>
      </c>
      <c r="EW175" s="4">
        <v>5642129.16</v>
      </c>
      <c r="EX175" s="4">
        <v>-2099643.12</v>
      </c>
      <c r="EY175" s="4">
        <v>0</v>
      </c>
      <c r="EZ175" s="4">
        <v>3542486.04</v>
      </c>
      <c r="FA175" s="4">
        <v>-2618559.99</v>
      </c>
      <c r="FB175" s="4">
        <v>7200486.04</v>
      </c>
      <c r="FC175" s="4">
        <v>0</v>
      </c>
      <c r="FD175" s="4">
        <v>0</v>
      </c>
      <c r="FE175" s="4">
        <v>0</v>
      </c>
      <c r="FF175" s="4">
        <v>0</v>
      </c>
      <c r="FG175" s="4">
        <v>0</v>
      </c>
      <c r="FH175" s="4">
        <v>7200486.04</v>
      </c>
      <c r="FI175" s="4">
        <v>0</v>
      </c>
      <c r="FJ175" s="4">
        <v>1371755.65</v>
      </c>
      <c r="FK175" s="4">
        <v>0</v>
      </c>
      <c r="FL175" s="4">
        <v>0</v>
      </c>
      <c r="FM175" s="4">
        <v>1371755.65</v>
      </c>
      <c r="FN175" s="11">
        <f t="shared" si="4"/>
        <v>-0.10869301555389889</v>
      </c>
      <c r="FO175" s="11">
        <f t="shared" si="5"/>
        <v>0.35250504690650086</v>
      </c>
    </row>
    <row r="176" spans="1:171" ht="12.75">
      <c r="A176" s="3" t="s">
        <v>235</v>
      </c>
      <c r="B176" s="4">
        <v>927753.23</v>
      </c>
      <c r="C176" s="4">
        <v>5559813.45</v>
      </c>
      <c r="D176" s="4">
        <v>3147693.79</v>
      </c>
      <c r="E176" s="4">
        <v>24162.52</v>
      </c>
      <c r="F176" s="4">
        <v>9659422.99</v>
      </c>
      <c r="G176" s="4">
        <v>7327247.87</v>
      </c>
      <c r="H176" s="4">
        <v>686042.93</v>
      </c>
      <c r="I176" s="4">
        <v>1142892.73</v>
      </c>
      <c r="J176" s="4">
        <v>9156183.53</v>
      </c>
      <c r="K176" s="4">
        <v>-4617848.73</v>
      </c>
      <c r="L176" s="4">
        <v>0</v>
      </c>
      <c r="M176" s="4">
        <v>112000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-34034.6</v>
      </c>
      <c r="W176" s="4">
        <v>-53196.98</v>
      </c>
      <c r="X176" s="4">
        <v>0</v>
      </c>
      <c r="Y176" s="4">
        <v>-4539883.33</v>
      </c>
      <c r="Z176" s="4">
        <v>-4036643.87</v>
      </c>
      <c r="AA176" s="4">
        <v>550000</v>
      </c>
      <c r="AB176" s="4">
        <v>-100959.55</v>
      </c>
      <c r="AC176" s="4">
        <v>0</v>
      </c>
      <c r="AD176" s="4">
        <v>449040.45</v>
      </c>
      <c r="AE176" s="4">
        <v>-3642260.2</v>
      </c>
      <c r="AF176" s="4">
        <v>1280575.46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1280575.46</v>
      </c>
      <c r="AM176" s="4">
        <v>0</v>
      </c>
      <c r="AN176" s="4">
        <v>931121.52</v>
      </c>
      <c r="AO176" s="4">
        <v>0</v>
      </c>
      <c r="AP176" s="4">
        <v>0</v>
      </c>
      <c r="AQ176" s="4">
        <v>931121.52</v>
      </c>
      <c r="AR176" s="4">
        <v>1161915.28</v>
      </c>
      <c r="AS176" s="4">
        <v>5855457.9</v>
      </c>
      <c r="AT176" s="4">
        <v>4048506.67</v>
      </c>
      <c r="AU176" s="4">
        <v>24876.48</v>
      </c>
      <c r="AV176" s="4">
        <v>11090756.33</v>
      </c>
      <c r="AW176" s="4">
        <v>7808453.6</v>
      </c>
      <c r="AX176" s="4">
        <v>980490.54</v>
      </c>
      <c r="AY176" s="4">
        <v>713834.13</v>
      </c>
      <c r="AZ176" s="4">
        <v>9502778.27</v>
      </c>
      <c r="BA176" s="4">
        <v>-2306359.03</v>
      </c>
      <c r="BB176" s="4">
        <v>5100</v>
      </c>
      <c r="BC176" s="4">
        <v>1279140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-63569.84</v>
      </c>
      <c r="BM176" s="4">
        <v>-60977.7</v>
      </c>
      <c r="BN176" s="4">
        <v>0</v>
      </c>
      <c r="BO176" s="4">
        <v>-1085688.87</v>
      </c>
      <c r="BP176" s="4">
        <v>502289.19</v>
      </c>
      <c r="BQ176" s="4">
        <v>0</v>
      </c>
      <c r="BR176" s="4">
        <v>-149276.23</v>
      </c>
      <c r="BS176" s="4">
        <v>0</v>
      </c>
      <c r="BT176" s="4">
        <v>-149276.23</v>
      </c>
      <c r="BU176" s="4">
        <v>553756.59</v>
      </c>
      <c r="BV176" s="4">
        <v>1131299.23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1131299.23</v>
      </c>
      <c r="CC176" s="4">
        <v>0</v>
      </c>
      <c r="CD176" s="4">
        <v>1484878.11</v>
      </c>
      <c r="CE176" s="4">
        <v>0</v>
      </c>
      <c r="CF176" s="4">
        <v>0</v>
      </c>
      <c r="CG176" s="4">
        <v>1484878.11</v>
      </c>
      <c r="CH176" s="4">
        <v>1341384.2</v>
      </c>
      <c r="CI176" s="4">
        <v>6949377.59</v>
      </c>
      <c r="CJ176" s="4">
        <v>4831756.99</v>
      </c>
      <c r="CK176" s="4">
        <v>30120.62</v>
      </c>
      <c r="CL176" s="4">
        <v>13152639.4</v>
      </c>
      <c r="CM176" s="4">
        <v>9143161.52</v>
      </c>
      <c r="CN176" s="4">
        <v>982427.45</v>
      </c>
      <c r="CO176" s="4">
        <v>748890.16</v>
      </c>
      <c r="CP176" s="4">
        <v>10874479.13</v>
      </c>
      <c r="CQ176" s="4">
        <v>-2273551.03</v>
      </c>
      <c r="CR176" s="4">
        <v>31661</v>
      </c>
      <c r="CS176" s="4">
        <v>1236966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-33018.6</v>
      </c>
      <c r="DC176" s="4">
        <v>-62282.32</v>
      </c>
      <c r="DD176" s="4">
        <v>0</v>
      </c>
      <c r="DE176" s="4">
        <v>-1037942.63</v>
      </c>
      <c r="DF176" s="4">
        <v>1240217.64</v>
      </c>
      <c r="DG176" s="4">
        <v>0</v>
      </c>
      <c r="DH176" s="4">
        <v>-152542.3</v>
      </c>
      <c r="DI176" s="4">
        <v>0</v>
      </c>
      <c r="DJ176" s="4">
        <v>-152542.3</v>
      </c>
      <c r="DK176" s="4">
        <v>690202.47</v>
      </c>
      <c r="DL176" s="4">
        <v>978756.93</v>
      </c>
      <c r="DM176" s="4">
        <v>0</v>
      </c>
      <c r="DN176" s="4">
        <v>0</v>
      </c>
      <c r="DO176" s="4">
        <v>0</v>
      </c>
      <c r="DP176" s="4">
        <v>0</v>
      </c>
      <c r="DQ176" s="4">
        <v>0</v>
      </c>
      <c r="DR176" s="4">
        <v>978756.93</v>
      </c>
      <c r="DS176" s="4">
        <v>0</v>
      </c>
      <c r="DT176" s="4">
        <v>2175080.58</v>
      </c>
      <c r="DU176" s="4">
        <v>0</v>
      </c>
      <c r="DV176" s="4">
        <v>0</v>
      </c>
      <c r="DW176" s="4">
        <v>2175080.58</v>
      </c>
      <c r="DX176" s="5">
        <v>1480677.5</v>
      </c>
      <c r="DY176" s="5">
        <v>8137279.33</v>
      </c>
      <c r="DZ176" s="5">
        <v>5363291.57</v>
      </c>
      <c r="EA176" s="5">
        <v>104885.15</v>
      </c>
      <c r="EB176" s="5">
        <v>15086133.55</v>
      </c>
      <c r="EC176" s="5">
        <v>10141575.81</v>
      </c>
      <c r="ED176" s="5">
        <v>913212.01</v>
      </c>
      <c r="EE176" s="5">
        <v>573707.98</v>
      </c>
      <c r="EF176" s="5">
        <v>11628495.8</v>
      </c>
      <c r="EG176" s="5">
        <v>-822920.95</v>
      </c>
      <c r="EH176" s="5">
        <v>0</v>
      </c>
      <c r="EI176" s="5">
        <v>534000</v>
      </c>
      <c r="EJ176" s="5">
        <v>0</v>
      </c>
      <c r="EK176" s="5">
        <v>0</v>
      </c>
      <c r="EL176" s="5">
        <v>0</v>
      </c>
      <c r="EM176" s="5">
        <v>0</v>
      </c>
      <c r="EN176" s="5">
        <v>0</v>
      </c>
      <c r="EO176" s="5">
        <v>0</v>
      </c>
      <c r="EP176" s="5">
        <v>0</v>
      </c>
      <c r="EQ176" s="5">
        <v>0</v>
      </c>
      <c r="ER176" s="5">
        <v>148622.57</v>
      </c>
      <c r="ES176" s="5">
        <v>-63288.1</v>
      </c>
      <c r="ET176" s="5">
        <v>0</v>
      </c>
      <c r="EU176" s="5">
        <v>-140298.38</v>
      </c>
      <c r="EV176" s="5">
        <v>3317339.37</v>
      </c>
      <c r="EW176" s="5">
        <v>0</v>
      </c>
      <c r="EX176" s="5">
        <v>-155566.28</v>
      </c>
      <c r="EY176" s="5">
        <v>0</v>
      </c>
      <c r="EZ176" s="5">
        <v>-155566.28</v>
      </c>
      <c r="FA176" s="5">
        <v>4076608.15</v>
      </c>
      <c r="FB176" s="5">
        <v>823190.65</v>
      </c>
      <c r="FC176" s="5">
        <v>0</v>
      </c>
      <c r="FD176" s="5">
        <v>0</v>
      </c>
      <c r="FE176" s="5">
        <v>0</v>
      </c>
      <c r="FF176" s="5">
        <v>0</v>
      </c>
      <c r="FG176" s="5">
        <v>0</v>
      </c>
      <c r="FH176" s="5">
        <v>823190.65</v>
      </c>
      <c r="FI176" s="5">
        <v>0</v>
      </c>
      <c r="FJ176" s="5">
        <v>6251688.73</v>
      </c>
      <c r="FK176" s="5">
        <v>0</v>
      </c>
      <c r="FL176" s="5">
        <v>0</v>
      </c>
      <c r="FM176" s="5">
        <v>6251688.73</v>
      </c>
      <c r="FN176" s="11">
        <f t="shared" si="4"/>
        <v>0.0678240270516497</v>
      </c>
      <c r="FO176" s="11">
        <f t="shared" si="5"/>
        <v>0</v>
      </c>
    </row>
    <row r="177" spans="1:171" ht="12.75">
      <c r="A177" s="3" t="s">
        <v>236</v>
      </c>
      <c r="B177" s="4">
        <v>6385698.500000001</v>
      </c>
      <c r="C177" s="4">
        <v>20890079.88</v>
      </c>
      <c r="D177" s="4">
        <v>35519563.88</v>
      </c>
      <c r="E177" s="4">
        <v>350161.02</v>
      </c>
      <c r="F177" s="4">
        <v>63145503.28</v>
      </c>
      <c r="G177" s="4">
        <v>46381841.8</v>
      </c>
      <c r="H177" s="4">
        <v>3599462.86</v>
      </c>
      <c r="I177" s="4">
        <v>2163978.13</v>
      </c>
      <c r="J177" s="4">
        <v>52145282.79</v>
      </c>
      <c r="K177" s="4">
        <v>-3336543</v>
      </c>
      <c r="L177" s="4">
        <v>23000</v>
      </c>
      <c r="M177" s="4">
        <v>564424.31</v>
      </c>
      <c r="N177" s="4">
        <v>-14185203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200188.02</v>
      </c>
      <c r="V177" s="4">
        <v>-648310.85</v>
      </c>
      <c r="W177" s="4">
        <v>-375010.45</v>
      </c>
      <c r="X177" s="4">
        <v>0</v>
      </c>
      <c r="Y177" s="4">
        <v>-17382444.520000003</v>
      </c>
      <c r="Z177" s="4">
        <v>-6382224.029999999</v>
      </c>
      <c r="AA177" s="4">
        <v>8153565</v>
      </c>
      <c r="AB177" s="4">
        <v>-1763359.44</v>
      </c>
      <c r="AC177" s="4">
        <v>0</v>
      </c>
      <c r="AD177" s="4">
        <v>6390205.5600000005</v>
      </c>
      <c r="AE177" s="4">
        <v>798437.48</v>
      </c>
      <c r="AF177" s="4">
        <v>12886860.32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12886860.32</v>
      </c>
      <c r="AM177" s="4">
        <v>0</v>
      </c>
      <c r="AN177" s="4">
        <v>2279530.99</v>
      </c>
      <c r="AO177" s="4">
        <v>716000</v>
      </c>
      <c r="AP177" s="4">
        <v>0</v>
      </c>
      <c r="AQ177" s="4">
        <v>2995530.99</v>
      </c>
      <c r="AR177" s="4">
        <v>7813936.7299999995</v>
      </c>
      <c r="AS177" s="4">
        <v>25120815.75</v>
      </c>
      <c r="AT177" s="4">
        <v>35229837.650000006</v>
      </c>
      <c r="AU177" s="4">
        <v>641180.04</v>
      </c>
      <c r="AV177" s="4">
        <v>68805770.16999999</v>
      </c>
      <c r="AW177" s="4">
        <v>52063712.37</v>
      </c>
      <c r="AX177" s="4">
        <v>5931365.91</v>
      </c>
      <c r="AY177" s="4">
        <v>3401732.46</v>
      </c>
      <c r="AZ177" s="4">
        <v>61396810.739999995</v>
      </c>
      <c r="BA177" s="4">
        <v>-7551406.970000001</v>
      </c>
      <c r="BB177" s="4">
        <v>84000</v>
      </c>
      <c r="BC177" s="4">
        <v>5434109.54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200188.02</v>
      </c>
      <c r="BL177" s="4">
        <v>-853494.52</v>
      </c>
      <c r="BM177" s="4">
        <v>-443375.46</v>
      </c>
      <c r="BN177" s="4">
        <v>0</v>
      </c>
      <c r="BO177" s="4">
        <v>-2686603.93</v>
      </c>
      <c r="BP177" s="4">
        <v>4722355.5</v>
      </c>
      <c r="BQ177" s="4">
        <v>6513217.51</v>
      </c>
      <c r="BR177" s="4">
        <v>-6210961.47</v>
      </c>
      <c r="BS177" s="4">
        <v>0</v>
      </c>
      <c r="BT177" s="4">
        <v>302256.04</v>
      </c>
      <c r="BU177" s="4">
        <v>4922778.66</v>
      </c>
      <c r="BV177" s="4">
        <v>13182655.110000001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13182655.110000001</v>
      </c>
      <c r="CC177" s="4">
        <v>0</v>
      </c>
      <c r="CD177" s="4">
        <v>7864197.65</v>
      </c>
      <c r="CE177" s="4">
        <v>54112</v>
      </c>
      <c r="CF177" s="4">
        <v>0</v>
      </c>
      <c r="CG177" s="4">
        <v>7918309.65</v>
      </c>
      <c r="CH177" s="4">
        <v>3007828.3</v>
      </c>
      <c r="CI177" s="4">
        <v>30815939.54</v>
      </c>
      <c r="CJ177" s="4">
        <v>33006913.1</v>
      </c>
      <c r="CK177" s="4">
        <v>389280.99</v>
      </c>
      <c r="CL177" s="4">
        <v>67219961.93</v>
      </c>
      <c r="CM177" s="4">
        <v>53932322.87</v>
      </c>
      <c r="CN177" s="4">
        <v>6020195.5</v>
      </c>
      <c r="CO177" s="4">
        <v>4941591.24</v>
      </c>
      <c r="CP177" s="4">
        <v>64894109.61</v>
      </c>
      <c r="CQ177" s="4">
        <v>-12519055.46</v>
      </c>
      <c r="CR177" s="4">
        <v>339641.28</v>
      </c>
      <c r="CS177" s="4">
        <v>10285886.13</v>
      </c>
      <c r="CT177" s="4">
        <v>-10364992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200187.95</v>
      </c>
      <c r="DB177" s="4">
        <v>79780.07</v>
      </c>
      <c r="DC177" s="4">
        <v>-481176.25</v>
      </c>
      <c r="DD177" s="4">
        <v>0</v>
      </c>
      <c r="DE177" s="4">
        <v>-11978552.03</v>
      </c>
      <c r="DF177" s="4">
        <v>-9652699.71</v>
      </c>
      <c r="DG177" s="4">
        <v>5479012.01</v>
      </c>
      <c r="DH177" s="4">
        <v>-2019499.94</v>
      </c>
      <c r="DI177" s="4">
        <v>0</v>
      </c>
      <c r="DJ177" s="4">
        <v>3459512.07</v>
      </c>
      <c r="DK177" s="4">
        <v>-3271371.4</v>
      </c>
      <c r="DL177" s="4">
        <v>16642167.18</v>
      </c>
      <c r="DM177" s="4">
        <v>0</v>
      </c>
      <c r="DN177" s="4">
        <v>0</v>
      </c>
      <c r="DO177" s="4">
        <v>0</v>
      </c>
      <c r="DP177" s="4">
        <v>0</v>
      </c>
      <c r="DQ177" s="4">
        <v>0</v>
      </c>
      <c r="DR177" s="4">
        <v>16642167.18</v>
      </c>
      <c r="DS177" s="4">
        <v>0</v>
      </c>
      <c r="DT177" s="4">
        <v>3003289.69</v>
      </c>
      <c r="DU177" s="4">
        <v>0</v>
      </c>
      <c r="DV177" s="4">
        <v>0</v>
      </c>
      <c r="DW177" s="4">
        <v>3003289.69</v>
      </c>
      <c r="DX177" s="4">
        <v>3601553.05</v>
      </c>
      <c r="DY177" s="4">
        <v>37951173.47</v>
      </c>
      <c r="DZ177" s="4">
        <v>34198607.52</v>
      </c>
      <c r="EA177" s="4">
        <v>687154.92</v>
      </c>
      <c r="EB177" s="4">
        <v>76438488.96</v>
      </c>
      <c r="EC177" s="4">
        <v>58660028.92</v>
      </c>
      <c r="ED177" s="4">
        <v>5744924.46</v>
      </c>
      <c r="EE177" s="4">
        <v>4008652.54</v>
      </c>
      <c r="EF177" s="4">
        <v>68413605.92</v>
      </c>
      <c r="EG177" s="4">
        <v>-6235244.69</v>
      </c>
      <c r="EH177" s="4">
        <v>990978.59</v>
      </c>
      <c r="EI177" s="4">
        <v>5244877.9</v>
      </c>
      <c r="EJ177" s="4">
        <v>-726485</v>
      </c>
      <c r="EK177" s="4">
        <v>0</v>
      </c>
      <c r="EL177" s="4">
        <v>0</v>
      </c>
      <c r="EM177" s="4">
        <v>0</v>
      </c>
      <c r="EN177" s="4">
        <v>0</v>
      </c>
      <c r="EO177" s="4">
        <v>0</v>
      </c>
      <c r="EP177" s="4">
        <v>0</v>
      </c>
      <c r="EQ177" s="4">
        <v>100166.5</v>
      </c>
      <c r="ER177" s="4">
        <v>-461202.35</v>
      </c>
      <c r="ES177" s="4">
        <v>-733994.18</v>
      </c>
      <c r="ET177" s="4">
        <v>0</v>
      </c>
      <c r="EU177" s="4">
        <v>-1086909.05</v>
      </c>
      <c r="EV177" s="4">
        <v>6937973.99</v>
      </c>
      <c r="EW177" s="4">
        <v>18506.26</v>
      </c>
      <c r="EX177" s="4">
        <v>-2032399.01</v>
      </c>
      <c r="EY177" s="4">
        <v>0</v>
      </c>
      <c r="EZ177" s="4">
        <v>-2013892.75</v>
      </c>
      <c r="FA177" s="4">
        <v>4680082.17</v>
      </c>
      <c r="FB177" s="4">
        <v>14628274.43</v>
      </c>
      <c r="FC177" s="4">
        <v>0</v>
      </c>
      <c r="FD177" s="4">
        <v>0</v>
      </c>
      <c r="FE177" s="4">
        <v>0</v>
      </c>
      <c r="FF177" s="4">
        <v>0</v>
      </c>
      <c r="FG177" s="4">
        <v>0</v>
      </c>
      <c r="FH177" s="4">
        <v>14628274.43</v>
      </c>
      <c r="FI177" s="4">
        <v>0</v>
      </c>
      <c r="FJ177" s="4">
        <v>7683371.86</v>
      </c>
      <c r="FK177" s="4">
        <v>0</v>
      </c>
      <c r="FL177" s="4">
        <v>0</v>
      </c>
      <c r="FM177" s="4">
        <v>7683371.86</v>
      </c>
      <c r="FN177" s="11">
        <f t="shared" si="4"/>
        <v>-0.05723025545794359</v>
      </c>
      <c r="FO177" s="11">
        <f t="shared" si="5"/>
        <v>0.09085609441644306</v>
      </c>
    </row>
    <row r="178" spans="1:171" ht="12.75">
      <c r="A178" s="3" t="s">
        <v>237</v>
      </c>
      <c r="B178" s="4">
        <v>1954369.53</v>
      </c>
      <c r="C178" s="4">
        <v>5559246.09</v>
      </c>
      <c r="D178" s="4">
        <v>9002425.61</v>
      </c>
      <c r="E178" s="4">
        <v>57044.37</v>
      </c>
      <c r="F178" s="4">
        <v>16573085.6</v>
      </c>
      <c r="G178" s="4">
        <v>12643754.63</v>
      </c>
      <c r="H178" s="4">
        <v>1711752.31</v>
      </c>
      <c r="I178" s="4">
        <v>824304.24</v>
      </c>
      <c r="J178" s="4">
        <v>15179811.18</v>
      </c>
      <c r="K178" s="4">
        <v>-2563080.11</v>
      </c>
      <c r="L178" s="4">
        <v>160000</v>
      </c>
      <c r="M178" s="4">
        <v>1227532.28</v>
      </c>
      <c r="N178" s="4">
        <v>-96147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-119727.42</v>
      </c>
      <c r="W178" s="4">
        <v>-120666.25</v>
      </c>
      <c r="X178" s="4">
        <v>0</v>
      </c>
      <c r="Y178" s="4">
        <v>-1391422.25</v>
      </c>
      <c r="Z178" s="4">
        <v>1852.17</v>
      </c>
      <c r="AA178" s="4">
        <v>900000</v>
      </c>
      <c r="AB178" s="4">
        <v>-467253.9</v>
      </c>
      <c r="AC178" s="4">
        <v>0</v>
      </c>
      <c r="AD178" s="4">
        <v>432746.1</v>
      </c>
      <c r="AE178" s="4">
        <v>537050.69</v>
      </c>
      <c r="AF178" s="4">
        <v>1996121.45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1996121.45</v>
      </c>
      <c r="AM178" s="4">
        <v>0</v>
      </c>
      <c r="AN178" s="4">
        <v>1724232.03</v>
      </c>
      <c r="AO178" s="4">
        <v>0</v>
      </c>
      <c r="AP178" s="4">
        <v>0</v>
      </c>
      <c r="AQ178" s="4">
        <v>1724232.03</v>
      </c>
      <c r="AR178" s="4">
        <v>2117734.84</v>
      </c>
      <c r="AS178" s="4">
        <v>7387937.21</v>
      </c>
      <c r="AT178" s="4">
        <v>10093312.49</v>
      </c>
      <c r="AU178" s="4">
        <v>128274.34</v>
      </c>
      <c r="AV178" s="4">
        <v>19727258.88</v>
      </c>
      <c r="AW178" s="4">
        <v>14364526.85</v>
      </c>
      <c r="AX178" s="4">
        <v>2585954.01</v>
      </c>
      <c r="AY178" s="4">
        <v>741764.73</v>
      </c>
      <c r="AZ178" s="4">
        <v>17692245.59</v>
      </c>
      <c r="BA178" s="4">
        <v>-919467.12</v>
      </c>
      <c r="BB178" s="4">
        <v>0</v>
      </c>
      <c r="BC178" s="4">
        <v>601000</v>
      </c>
      <c r="BD178" s="4">
        <v>-119303.43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-97033.16</v>
      </c>
      <c r="BM178" s="4">
        <v>-98860.11</v>
      </c>
      <c r="BN178" s="4">
        <v>0</v>
      </c>
      <c r="BO178" s="4">
        <v>-534803.71</v>
      </c>
      <c r="BP178" s="4">
        <v>1500209.58</v>
      </c>
      <c r="BQ178" s="4">
        <v>480000</v>
      </c>
      <c r="BR178" s="4">
        <v>-481391.45</v>
      </c>
      <c r="BS178" s="4">
        <v>0</v>
      </c>
      <c r="BT178" s="4">
        <v>-1391.45</v>
      </c>
      <c r="BU178" s="4">
        <v>976552.72</v>
      </c>
      <c r="BV178" s="4">
        <v>1994730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1994730</v>
      </c>
      <c r="CC178" s="4">
        <v>0</v>
      </c>
      <c r="CD178" s="4">
        <v>2700784.75</v>
      </c>
      <c r="CE178" s="4">
        <v>0</v>
      </c>
      <c r="CF178" s="4">
        <v>0</v>
      </c>
      <c r="CG178" s="4">
        <v>2700784.75</v>
      </c>
      <c r="CH178" s="4">
        <v>2462984.79</v>
      </c>
      <c r="CI178" s="4">
        <v>8594561.08</v>
      </c>
      <c r="CJ178" s="4">
        <v>11071268.2</v>
      </c>
      <c r="CK178" s="4">
        <v>423970.51</v>
      </c>
      <c r="CL178" s="4">
        <v>22552784.58</v>
      </c>
      <c r="CM178" s="4">
        <v>16357962.79</v>
      </c>
      <c r="CN178" s="4">
        <v>2716026.83</v>
      </c>
      <c r="CO178" s="4">
        <v>995949.34</v>
      </c>
      <c r="CP178" s="4">
        <v>20069938.96</v>
      </c>
      <c r="CQ178" s="4">
        <v>-1990631.09</v>
      </c>
      <c r="CR178" s="4">
        <v>5704500</v>
      </c>
      <c r="CS178" s="4">
        <v>1331576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-90141.96</v>
      </c>
      <c r="DC178" s="4">
        <v>-92136.25</v>
      </c>
      <c r="DD178" s="4">
        <v>0</v>
      </c>
      <c r="DE178" s="4">
        <v>4955302.95</v>
      </c>
      <c r="DF178" s="4">
        <v>7438148.57</v>
      </c>
      <c r="DG178" s="4">
        <v>0</v>
      </c>
      <c r="DH178" s="4">
        <v>-547800</v>
      </c>
      <c r="DI178" s="4">
        <v>0</v>
      </c>
      <c r="DJ178" s="4">
        <v>-547800</v>
      </c>
      <c r="DK178" s="4">
        <v>6928498.58</v>
      </c>
      <c r="DL178" s="4">
        <v>1446930</v>
      </c>
      <c r="DM178" s="4">
        <v>0</v>
      </c>
      <c r="DN178" s="4">
        <v>0</v>
      </c>
      <c r="DO178" s="4">
        <v>0</v>
      </c>
      <c r="DP178" s="4">
        <v>0</v>
      </c>
      <c r="DQ178" s="4">
        <v>0</v>
      </c>
      <c r="DR178" s="4">
        <v>1446930</v>
      </c>
      <c r="DS178" s="4">
        <v>0</v>
      </c>
      <c r="DT178" s="4">
        <v>9629283.33</v>
      </c>
      <c r="DU178" s="4">
        <v>0</v>
      </c>
      <c r="DV178" s="4">
        <v>0</v>
      </c>
      <c r="DW178" s="4">
        <v>9629283.33</v>
      </c>
      <c r="DX178" s="4">
        <v>2479200.87</v>
      </c>
      <c r="DY178" s="4">
        <v>10286017.57</v>
      </c>
      <c r="DZ178" s="4">
        <v>12811425.5</v>
      </c>
      <c r="EA178" s="4">
        <v>335799.61</v>
      </c>
      <c r="EB178" s="4">
        <v>25912443.55</v>
      </c>
      <c r="EC178" s="4">
        <v>19594720.97</v>
      </c>
      <c r="ED178" s="4">
        <v>2698066.02</v>
      </c>
      <c r="EE178" s="4">
        <v>1874485.38</v>
      </c>
      <c r="EF178" s="4">
        <v>24167272.37</v>
      </c>
      <c r="EG178" s="4">
        <v>-6082662.53</v>
      </c>
      <c r="EH178" s="4">
        <v>0</v>
      </c>
      <c r="EI178" s="4">
        <v>2081629.82</v>
      </c>
      <c r="EJ178" s="4">
        <v>0</v>
      </c>
      <c r="EK178" s="4">
        <v>0</v>
      </c>
      <c r="EL178" s="4">
        <v>0</v>
      </c>
      <c r="EM178" s="4">
        <v>0</v>
      </c>
      <c r="EN178" s="4">
        <v>0</v>
      </c>
      <c r="EO178" s="4">
        <v>0</v>
      </c>
      <c r="EP178" s="4">
        <v>0</v>
      </c>
      <c r="EQ178" s="4">
        <v>0</v>
      </c>
      <c r="ER178" s="4">
        <v>257825.53</v>
      </c>
      <c r="ES178" s="4">
        <v>-76897.89</v>
      </c>
      <c r="ET178" s="4">
        <v>0</v>
      </c>
      <c r="EU178" s="4">
        <v>-3743207.18</v>
      </c>
      <c r="EV178" s="4">
        <v>-1998036</v>
      </c>
      <c r="EW178" s="4">
        <v>0</v>
      </c>
      <c r="EX178" s="4">
        <v>-1446930</v>
      </c>
      <c r="EY178" s="4">
        <v>0</v>
      </c>
      <c r="EZ178" s="4">
        <v>-1446930</v>
      </c>
      <c r="FA178" s="4">
        <v>-2355614.7</v>
      </c>
      <c r="FB178" s="4">
        <v>0</v>
      </c>
      <c r="FC178" s="4">
        <v>0</v>
      </c>
      <c r="FD178" s="4">
        <v>0</v>
      </c>
      <c r="FE178" s="4">
        <v>0</v>
      </c>
      <c r="FF178" s="4">
        <v>0</v>
      </c>
      <c r="FG178" s="4">
        <v>0</v>
      </c>
      <c r="FH178" s="4">
        <v>0</v>
      </c>
      <c r="FI178" s="4">
        <v>0</v>
      </c>
      <c r="FJ178" s="4">
        <v>7273668.63</v>
      </c>
      <c r="FK178" s="4">
        <v>0</v>
      </c>
      <c r="FL178" s="4">
        <v>0</v>
      </c>
      <c r="FM178" s="4">
        <v>7273668.63</v>
      </c>
      <c r="FN178" s="11">
        <f t="shared" si="4"/>
        <v>0.2679089027865919</v>
      </c>
      <c r="FO178" s="11">
        <f t="shared" si="5"/>
        <v>0</v>
      </c>
    </row>
    <row r="179" spans="1:171" ht="12.75">
      <c r="A179" s="3" t="s">
        <v>238</v>
      </c>
      <c r="B179" s="4">
        <v>2792793.72</v>
      </c>
      <c r="C179" s="4">
        <v>14418297.31</v>
      </c>
      <c r="D179" s="4">
        <v>7195751.09</v>
      </c>
      <c r="E179" s="4">
        <v>3775551.07</v>
      </c>
      <c r="F179" s="4">
        <v>28182393.19</v>
      </c>
      <c r="G179" s="4">
        <v>24471027.61</v>
      </c>
      <c r="H179" s="4">
        <v>1128787.12</v>
      </c>
      <c r="I179" s="4">
        <v>1813679.91</v>
      </c>
      <c r="J179" s="4">
        <v>27413494.64</v>
      </c>
      <c r="K179" s="4">
        <v>-2156331.51</v>
      </c>
      <c r="L179" s="4">
        <v>1199180</v>
      </c>
      <c r="M179" s="4">
        <v>1407236.36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910000</v>
      </c>
      <c r="T179" s="4">
        <v>0</v>
      </c>
      <c r="U179" s="4">
        <v>0</v>
      </c>
      <c r="V179" s="4">
        <v>507594.94</v>
      </c>
      <c r="W179" s="4">
        <v>-1953.94</v>
      </c>
      <c r="X179" s="4">
        <v>0</v>
      </c>
      <c r="Y179" s="4">
        <v>1867679.79</v>
      </c>
      <c r="Z179" s="4">
        <v>2636578.34</v>
      </c>
      <c r="AA179" s="4">
        <v>0</v>
      </c>
      <c r="AB179" s="4">
        <v>-149000</v>
      </c>
      <c r="AC179" s="4">
        <v>0</v>
      </c>
      <c r="AD179" s="4">
        <v>-149000</v>
      </c>
      <c r="AE179" s="4">
        <v>1339381.86</v>
      </c>
      <c r="AF179" s="4">
        <v>0</v>
      </c>
      <c r="AG179" s="4">
        <v>0</v>
      </c>
      <c r="AH179" s="4">
        <v>114326</v>
      </c>
      <c r="AI179" s="4">
        <v>0</v>
      </c>
      <c r="AJ179" s="4">
        <v>0</v>
      </c>
      <c r="AK179" s="4">
        <v>0</v>
      </c>
      <c r="AL179" s="4">
        <v>114326</v>
      </c>
      <c r="AM179" s="4">
        <v>0</v>
      </c>
      <c r="AN179" s="4">
        <v>2781898.96</v>
      </c>
      <c r="AO179" s="4">
        <v>0</v>
      </c>
      <c r="AP179" s="4">
        <v>0</v>
      </c>
      <c r="AQ179" s="4">
        <v>2781898.96</v>
      </c>
      <c r="AR179" s="4">
        <v>3108872.37</v>
      </c>
      <c r="AS179" s="4">
        <v>16843782.38</v>
      </c>
      <c r="AT179" s="4">
        <v>7666564.35</v>
      </c>
      <c r="AU179" s="4">
        <v>3975302.63</v>
      </c>
      <c r="AV179" s="4">
        <v>31594521.73</v>
      </c>
      <c r="AW179" s="4">
        <v>26105620.69</v>
      </c>
      <c r="AX179" s="4">
        <v>1549006.35</v>
      </c>
      <c r="AY179" s="4">
        <v>2782301.49</v>
      </c>
      <c r="AZ179" s="4">
        <v>30436928.53</v>
      </c>
      <c r="BA179" s="4">
        <v>-8172495.15</v>
      </c>
      <c r="BB179" s="4">
        <v>164303.95</v>
      </c>
      <c r="BC179" s="4">
        <v>5232268.59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-18951.62</v>
      </c>
      <c r="BM179" s="4">
        <v>-18951.62</v>
      </c>
      <c r="BN179" s="4">
        <v>0</v>
      </c>
      <c r="BO179" s="4">
        <v>-2794874.23</v>
      </c>
      <c r="BP179" s="4">
        <v>-1637281.03</v>
      </c>
      <c r="BQ179" s="4">
        <v>0</v>
      </c>
      <c r="BR179" s="4">
        <v>0</v>
      </c>
      <c r="BS179" s="4">
        <v>0</v>
      </c>
      <c r="BT179" s="4">
        <v>0</v>
      </c>
      <c r="BU179" s="4">
        <v>-1402375.18</v>
      </c>
      <c r="BV179" s="4">
        <v>0</v>
      </c>
      <c r="BW179" s="4">
        <v>0</v>
      </c>
      <c r="BX179" s="4">
        <v>114326</v>
      </c>
      <c r="BY179" s="4">
        <v>0</v>
      </c>
      <c r="BZ179" s="4">
        <v>0</v>
      </c>
      <c r="CA179" s="4">
        <v>0</v>
      </c>
      <c r="CB179" s="4">
        <v>114326</v>
      </c>
      <c r="CC179" s="4">
        <v>0</v>
      </c>
      <c r="CD179" s="4">
        <v>1379523.78</v>
      </c>
      <c r="CE179" s="4">
        <v>0</v>
      </c>
      <c r="CF179" s="4">
        <v>0</v>
      </c>
      <c r="CG179" s="4">
        <v>1379523.78</v>
      </c>
      <c r="CH179" s="4">
        <v>3155778.51</v>
      </c>
      <c r="CI179" s="4">
        <v>21182476</v>
      </c>
      <c r="CJ179" s="4">
        <v>7696947.46</v>
      </c>
      <c r="CK179" s="4">
        <v>5822147.6</v>
      </c>
      <c r="CL179" s="4">
        <v>37857349.57</v>
      </c>
      <c r="CM179" s="4">
        <v>28458295.48</v>
      </c>
      <c r="CN179" s="4">
        <v>1598696.39</v>
      </c>
      <c r="CO179" s="4">
        <v>3435521.19</v>
      </c>
      <c r="CP179" s="4">
        <v>33492513.06</v>
      </c>
      <c r="CQ179" s="4">
        <v>-11500029.49</v>
      </c>
      <c r="CR179" s="4">
        <v>297099.92</v>
      </c>
      <c r="CS179" s="4">
        <v>5031016.51</v>
      </c>
      <c r="CT179" s="4">
        <v>-32930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28855.99</v>
      </c>
      <c r="DC179" s="4">
        <v>-13712.9</v>
      </c>
      <c r="DD179" s="4">
        <v>0</v>
      </c>
      <c r="DE179" s="4">
        <v>-6175987.07</v>
      </c>
      <c r="DF179" s="4">
        <v>-1811150.56</v>
      </c>
      <c r="DG179" s="4">
        <v>4000000</v>
      </c>
      <c r="DH179" s="4">
        <v>0</v>
      </c>
      <c r="DI179" s="4">
        <v>0</v>
      </c>
      <c r="DJ179" s="4">
        <v>4000000</v>
      </c>
      <c r="DK179" s="4">
        <v>1862623.55</v>
      </c>
      <c r="DL179" s="4">
        <v>4000000</v>
      </c>
      <c r="DM179" s="4">
        <v>0</v>
      </c>
      <c r="DN179" s="4">
        <v>114326</v>
      </c>
      <c r="DO179" s="4">
        <v>0</v>
      </c>
      <c r="DP179" s="4">
        <v>0</v>
      </c>
      <c r="DQ179" s="4">
        <v>0</v>
      </c>
      <c r="DR179" s="4">
        <v>4114326</v>
      </c>
      <c r="DS179" s="4">
        <v>0</v>
      </c>
      <c r="DT179" s="4">
        <v>3242147.33</v>
      </c>
      <c r="DU179" s="4">
        <v>0</v>
      </c>
      <c r="DV179" s="4">
        <v>0</v>
      </c>
      <c r="DW179" s="4">
        <v>3242147.33</v>
      </c>
      <c r="DX179" s="4">
        <v>3532282.77</v>
      </c>
      <c r="DY179" s="4">
        <v>26788935.57</v>
      </c>
      <c r="DZ179" s="4">
        <v>8929117.37</v>
      </c>
      <c r="EA179" s="4">
        <v>8869900.31</v>
      </c>
      <c r="EB179" s="4">
        <v>48120236.02</v>
      </c>
      <c r="EC179" s="4">
        <v>35697475.24</v>
      </c>
      <c r="ED179" s="4">
        <v>1762107.28</v>
      </c>
      <c r="EE179" s="4">
        <v>3653482.02</v>
      </c>
      <c r="EF179" s="4">
        <v>41113064.54</v>
      </c>
      <c r="EG179" s="4">
        <v>-9795376.52</v>
      </c>
      <c r="EH179" s="4">
        <v>19000</v>
      </c>
      <c r="EI179" s="4">
        <v>4648063.61</v>
      </c>
      <c r="EJ179" s="4">
        <v>0</v>
      </c>
      <c r="EK179" s="4">
        <v>0</v>
      </c>
      <c r="EL179" s="4">
        <v>0</v>
      </c>
      <c r="EM179" s="4">
        <v>0</v>
      </c>
      <c r="EN179" s="4">
        <v>0</v>
      </c>
      <c r="EO179" s="4">
        <v>0</v>
      </c>
      <c r="EP179" s="4">
        <v>0</v>
      </c>
      <c r="EQ179" s="4">
        <v>0</v>
      </c>
      <c r="ER179" s="4">
        <v>-9211.96</v>
      </c>
      <c r="ES179" s="4">
        <v>-136145.16</v>
      </c>
      <c r="ET179" s="4">
        <v>0</v>
      </c>
      <c r="EU179" s="4">
        <v>-5137524.87</v>
      </c>
      <c r="EV179" s="4">
        <v>1869646.61</v>
      </c>
      <c r="EW179" s="4">
        <v>186840.37</v>
      </c>
      <c r="EX179" s="4">
        <v>-1614681.17</v>
      </c>
      <c r="EY179" s="4">
        <v>0</v>
      </c>
      <c r="EZ179" s="4">
        <v>-1427840.8</v>
      </c>
      <c r="FA179" s="4">
        <v>-1528448.7</v>
      </c>
      <c r="FB179" s="4">
        <v>2572159.2</v>
      </c>
      <c r="FC179" s="4">
        <v>0</v>
      </c>
      <c r="FD179" s="4">
        <v>44326</v>
      </c>
      <c r="FE179" s="4">
        <v>0</v>
      </c>
      <c r="FF179" s="4">
        <v>0</v>
      </c>
      <c r="FG179" s="4">
        <v>0</v>
      </c>
      <c r="FH179" s="4">
        <v>2616485.2</v>
      </c>
      <c r="FI179" s="4">
        <v>0</v>
      </c>
      <c r="FJ179" s="4">
        <v>1713698.63</v>
      </c>
      <c r="FK179" s="4">
        <v>0</v>
      </c>
      <c r="FL179" s="4">
        <v>0</v>
      </c>
      <c r="FM179" s="4">
        <v>1713698.63</v>
      </c>
      <c r="FN179" s="11">
        <f t="shared" si="4"/>
        <v>0.021982297833293127</v>
      </c>
      <c r="FO179" s="11">
        <f t="shared" si="5"/>
        <v>0.01876105864536448</v>
      </c>
    </row>
    <row r="180" spans="1:171" ht="12.75">
      <c r="A180" s="3" t="s">
        <v>239</v>
      </c>
      <c r="B180" s="4">
        <v>1544532.63</v>
      </c>
      <c r="C180" s="4">
        <v>7645161.37</v>
      </c>
      <c r="D180" s="4">
        <v>11134785.97</v>
      </c>
      <c r="E180" s="4">
        <v>30041.97</v>
      </c>
      <c r="F180" s="4">
        <v>20354521.94</v>
      </c>
      <c r="G180" s="4">
        <v>17089911.69</v>
      </c>
      <c r="H180" s="4">
        <v>1511545.76</v>
      </c>
      <c r="I180" s="4">
        <v>596065.09</v>
      </c>
      <c r="J180" s="4">
        <v>19197522.54</v>
      </c>
      <c r="K180" s="4">
        <v>-1398610.21</v>
      </c>
      <c r="L180" s="4">
        <v>81877.32</v>
      </c>
      <c r="M180" s="4">
        <v>574000</v>
      </c>
      <c r="N180" s="4">
        <v>0</v>
      </c>
      <c r="O180" s="4">
        <v>0</v>
      </c>
      <c r="P180" s="4">
        <v>0</v>
      </c>
      <c r="Q180" s="4">
        <v>0</v>
      </c>
      <c r="R180" s="4">
        <v>-24000</v>
      </c>
      <c r="S180" s="4">
        <v>0</v>
      </c>
      <c r="T180" s="4">
        <v>-37650</v>
      </c>
      <c r="U180" s="4">
        <v>74245</v>
      </c>
      <c r="V180" s="4">
        <v>-238421.23</v>
      </c>
      <c r="W180" s="4">
        <v>-266044.62</v>
      </c>
      <c r="X180" s="4">
        <v>0</v>
      </c>
      <c r="Y180" s="4">
        <v>-968559.12</v>
      </c>
      <c r="Z180" s="4">
        <v>188440.28</v>
      </c>
      <c r="AA180" s="4">
        <v>1999167.36</v>
      </c>
      <c r="AB180" s="4">
        <v>-692010.26</v>
      </c>
      <c r="AC180" s="4">
        <v>0</v>
      </c>
      <c r="AD180" s="4">
        <v>1307157.1</v>
      </c>
      <c r="AE180" s="4">
        <v>1231983.16</v>
      </c>
      <c r="AF180" s="4">
        <v>3851572.83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3851572.83</v>
      </c>
      <c r="AM180" s="4">
        <v>0</v>
      </c>
      <c r="AN180" s="4">
        <v>2992083.98</v>
      </c>
      <c r="AO180" s="4">
        <v>0</v>
      </c>
      <c r="AP180" s="4">
        <v>0</v>
      </c>
      <c r="AQ180" s="4">
        <v>2992083.98</v>
      </c>
      <c r="AR180" s="4">
        <v>2130045.51</v>
      </c>
      <c r="AS180" s="4">
        <v>8980804.1</v>
      </c>
      <c r="AT180" s="4">
        <v>11310446.8</v>
      </c>
      <c r="AU180" s="4">
        <v>37350.05</v>
      </c>
      <c r="AV180" s="4">
        <v>22458646.46</v>
      </c>
      <c r="AW180" s="4">
        <v>20842794.55</v>
      </c>
      <c r="AX180" s="4">
        <v>1805016.96</v>
      </c>
      <c r="AY180" s="4">
        <v>1239908.82</v>
      </c>
      <c r="AZ180" s="4">
        <v>23887720.33</v>
      </c>
      <c r="BA180" s="4">
        <v>-11679535.54</v>
      </c>
      <c r="BB180" s="4">
        <v>75054.2</v>
      </c>
      <c r="BC180" s="4">
        <v>5352105</v>
      </c>
      <c r="BD180" s="4">
        <v>0</v>
      </c>
      <c r="BE180" s="4">
        <v>0</v>
      </c>
      <c r="BF180" s="4">
        <v>0</v>
      </c>
      <c r="BG180" s="4">
        <v>0</v>
      </c>
      <c r="BH180" s="4">
        <v>-681000</v>
      </c>
      <c r="BI180" s="4">
        <v>30000</v>
      </c>
      <c r="BJ180" s="4">
        <v>-28600</v>
      </c>
      <c r="BK180" s="4">
        <v>55783</v>
      </c>
      <c r="BL180" s="4">
        <v>-464627.23</v>
      </c>
      <c r="BM180" s="4">
        <v>-281099.59</v>
      </c>
      <c r="BN180" s="4">
        <v>0</v>
      </c>
      <c r="BO180" s="4">
        <v>-7340820.57</v>
      </c>
      <c r="BP180" s="4">
        <v>-8769894.44</v>
      </c>
      <c r="BQ180" s="4">
        <v>9797109.01</v>
      </c>
      <c r="BR180" s="4">
        <v>-3179223.05</v>
      </c>
      <c r="BS180" s="4">
        <v>0</v>
      </c>
      <c r="BT180" s="4">
        <v>6617885.96</v>
      </c>
      <c r="BU180" s="4">
        <v>-1441285.06</v>
      </c>
      <c r="BV180" s="4">
        <v>10469458.79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10469458.79</v>
      </c>
      <c r="CC180" s="4">
        <v>0</v>
      </c>
      <c r="CD180" s="4">
        <v>1550798.92</v>
      </c>
      <c r="CE180" s="4">
        <v>0</v>
      </c>
      <c r="CF180" s="4">
        <v>0</v>
      </c>
      <c r="CG180" s="4">
        <v>1550798.92</v>
      </c>
      <c r="CH180" s="4">
        <v>2504477.32</v>
      </c>
      <c r="CI180" s="4">
        <v>11703415.6</v>
      </c>
      <c r="CJ180" s="4">
        <v>11428358.17</v>
      </c>
      <c r="CK180" s="4">
        <v>40792.6</v>
      </c>
      <c r="CL180" s="4">
        <v>25677043.69</v>
      </c>
      <c r="CM180" s="4">
        <v>22308044.14</v>
      </c>
      <c r="CN180" s="4">
        <v>2593421.38</v>
      </c>
      <c r="CO180" s="4">
        <v>1463991.09</v>
      </c>
      <c r="CP180" s="4">
        <v>26365456.61</v>
      </c>
      <c r="CQ180" s="4">
        <v>-1420831.44</v>
      </c>
      <c r="CR180" s="4">
        <v>387969.6</v>
      </c>
      <c r="CS180" s="4">
        <v>2544000</v>
      </c>
      <c r="CT180" s="4">
        <v>0</v>
      </c>
      <c r="CU180" s="4">
        <v>0</v>
      </c>
      <c r="CV180" s="4">
        <v>0</v>
      </c>
      <c r="CW180" s="4">
        <v>0</v>
      </c>
      <c r="CX180" s="4">
        <v>-1410000</v>
      </c>
      <c r="CY180" s="4">
        <v>0</v>
      </c>
      <c r="CZ180" s="4">
        <v>-14800</v>
      </c>
      <c r="DA180" s="4">
        <v>52901</v>
      </c>
      <c r="DB180" s="4">
        <v>-103226.19</v>
      </c>
      <c r="DC180" s="4">
        <v>-400302.78</v>
      </c>
      <c r="DD180" s="4">
        <v>0</v>
      </c>
      <c r="DE180" s="4">
        <v>36012.97</v>
      </c>
      <c r="DF180" s="4">
        <v>-652399.95</v>
      </c>
      <c r="DG180" s="4">
        <v>1999156.26</v>
      </c>
      <c r="DH180" s="4">
        <v>-1176940.25</v>
      </c>
      <c r="DI180" s="4">
        <v>0</v>
      </c>
      <c r="DJ180" s="4">
        <v>822216.01</v>
      </c>
      <c r="DK180" s="4">
        <v>-690635.77</v>
      </c>
      <c r="DL180" s="4">
        <v>11291674.8</v>
      </c>
      <c r="DM180" s="4">
        <v>0</v>
      </c>
      <c r="DN180" s="4">
        <v>0</v>
      </c>
      <c r="DO180" s="4">
        <v>0</v>
      </c>
      <c r="DP180" s="4">
        <v>0</v>
      </c>
      <c r="DQ180" s="4">
        <v>0</v>
      </c>
      <c r="DR180" s="4">
        <v>11291674.8</v>
      </c>
      <c r="DS180" s="4">
        <v>0</v>
      </c>
      <c r="DT180" s="4">
        <v>860163.15</v>
      </c>
      <c r="DU180" s="4">
        <v>0</v>
      </c>
      <c r="DV180" s="4">
        <v>0</v>
      </c>
      <c r="DW180" s="4">
        <v>860163.15</v>
      </c>
      <c r="DX180" s="4">
        <v>3076139.25</v>
      </c>
      <c r="DY180" s="4">
        <v>15045143.25</v>
      </c>
      <c r="DZ180" s="4">
        <v>14402391.88</v>
      </c>
      <c r="EA180" s="4">
        <v>88809.56</v>
      </c>
      <c r="EB180" s="4">
        <v>32612483.94</v>
      </c>
      <c r="EC180" s="4">
        <v>27740213.4</v>
      </c>
      <c r="ED180" s="4">
        <v>2911227.85</v>
      </c>
      <c r="EE180" s="4">
        <v>2625361.04</v>
      </c>
      <c r="EF180" s="4">
        <v>33276802.29</v>
      </c>
      <c r="EG180" s="4">
        <v>-4481177.95</v>
      </c>
      <c r="EH180" s="4">
        <v>0</v>
      </c>
      <c r="EI180" s="4">
        <v>3016927</v>
      </c>
      <c r="EJ180" s="4">
        <v>0</v>
      </c>
      <c r="EK180" s="4">
        <v>0</v>
      </c>
      <c r="EL180" s="4">
        <v>-75000</v>
      </c>
      <c r="EM180" s="4">
        <v>0</v>
      </c>
      <c r="EN180" s="4">
        <v>0</v>
      </c>
      <c r="EO180" s="4">
        <v>0</v>
      </c>
      <c r="EP180" s="4">
        <v>-7000</v>
      </c>
      <c r="EQ180" s="4">
        <v>59384</v>
      </c>
      <c r="ER180" s="4">
        <v>-520169.43</v>
      </c>
      <c r="ES180" s="4">
        <v>-513008</v>
      </c>
      <c r="ET180" s="4">
        <v>0</v>
      </c>
      <c r="EU180" s="4">
        <v>-2007036.38</v>
      </c>
      <c r="EV180" s="4">
        <v>-2671354.73</v>
      </c>
      <c r="EW180" s="4">
        <v>3499584.45</v>
      </c>
      <c r="EX180" s="4">
        <v>-1096057.52</v>
      </c>
      <c r="EY180" s="4">
        <v>0</v>
      </c>
      <c r="EZ180" s="4">
        <v>2403526.93</v>
      </c>
      <c r="FA180" s="4">
        <v>585459.74</v>
      </c>
      <c r="FB180" s="4">
        <v>13695201.73</v>
      </c>
      <c r="FC180" s="4">
        <v>0</v>
      </c>
      <c r="FD180" s="4">
        <v>0</v>
      </c>
      <c r="FE180" s="4">
        <v>0</v>
      </c>
      <c r="FF180" s="4">
        <v>0</v>
      </c>
      <c r="FG180" s="4">
        <v>0</v>
      </c>
      <c r="FH180" s="4">
        <v>13695201.73</v>
      </c>
      <c r="FI180" s="4">
        <v>0</v>
      </c>
      <c r="FJ180" s="4">
        <v>1445622.89</v>
      </c>
      <c r="FK180" s="4">
        <v>0</v>
      </c>
      <c r="FL180" s="4">
        <v>0</v>
      </c>
      <c r="FM180" s="4">
        <v>1445622.89</v>
      </c>
      <c r="FN180" s="11">
        <f t="shared" si="4"/>
        <v>-0.3650506616393599</v>
      </c>
      <c r="FO180" s="11">
        <f t="shared" si="5"/>
        <v>0.37561011490374685</v>
      </c>
    </row>
    <row r="181" spans="1:171" ht="12.75">
      <c r="A181" s="3" t="s">
        <v>240</v>
      </c>
      <c r="B181" s="4">
        <v>1665504.44</v>
      </c>
      <c r="C181" s="4">
        <v>11427078.06</v>
      </c>
      <c r="D181" s="4">
        <v>9128527.34</v>
      </c>
      <c r="E181" s="4">
        <v>130948.11</v>
      </c>
      <c r="F181" s="4">
        <v>22352057.95</v>
      </c>
      <c r="G181" s="4">
        <v>20269865.78</v>
      </c>
      <c r="H181" s="4">
        <v>1236234.23</v>
      </c>
      <c r="I181" s="4">
        <v>1897173.86</v>
      </c>
      <c r="J181" s="4">
        <v>23403273.87</v>
      </c>
      <c r="K181" s="4">
        <v>-5159635.9</v>
      </c>
      <c r="L181" s="4">
        <v>82082.48</v>
      </c>
      <c r="M181" s="4">
        <v>3731142.77</v>
      </c>
      <c r="N181" s="4">
        <v>0</v>
      </c>
      <c r="O181" s="4">
        <v>0</v>
      </c>
      <c r="P181" s="4">
        <v>0</v>
      </c>
      <c r="Q181" s="4">
        <v>0</v>
      </c>
      <c r="R181" s="4">
        <v>-10000</v>
      </c>
      <c r="S181" s="4">
        <v>0</v>
      </c>
      <c r="T181" s="4">
        <v>0</v>
      </c>
      <c r="U181" s="4">
        <v>0</v>
      </c>
      <c r="V181" s="4">
        <v>-602671.25</v>
      </c>
      <c r="W181" s="4">
        <v>-160701.45</v>
      </c>
      <c r="X181" s="4">
        <v>0</v>
      </c>
      <c r="Y181" s="4">
        <v>-1959081.9</v>
      </c>
      <c r="Z181" s="4">
        <v>-3010297.82</v>
      </c>
      <c r="AA181" s="4">
        <v>1991813.56</v>
      </c>
      <c r="AB181" s="4">
        <v>-371687.46</v>
      </c>
      <c r="AC181" s="4">
        <v>0</v>
      </c>
      <c r="AD181" s="4">
        <v>1620126.1</v>
      </c>
      <c r="AE181" s="4">
        <v>-859926.08</v>
      </c>
      <c r="AF181" s="4">
        <v>4784136.1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4784136.1</v>
      </c>
      <c r="AM181" s="4">
        <v>0</v>
      </c>
      <c r="AN181" s="4">
        <v>87999.31</v>
      </c>
      <c r="AO181" s="4">
        <v>909900</v>
      </c>
      <c r="AP181" s="4">
        <v>0</v>
      </c>
      <c r="AQ181" s="4">
        <v>997899.31</v>
      </c>
      <c r="AR181" s="4">
        <v>1791806.95</v>
      </c>
      <c r="AS181" s="4">
        <v>13244608.42</v>
      </c>
      <c r="AT181" s="4">
        <v>10738500.66</v>
      </c>
      <c r="AU181" s="4">
        <v>703786.21</v>
      </c>
      <c r="AV181" s="4">
        <v>26478702.24</v>
      </c>
      <c r="AW181" s="4">
        <v>21654788.56</v>
      </c>
      <c r="AX181" s="4">
        <v>1423264.26</v>
      </c>
      <c r="AY181" s="4">
        <v>3476719.03</v>
      </c>
      <c r="AZ181" s="4">
        <v>26554771.85</v>
      </c>
      <c r="BA181" s="4">
        <v>-1656966.67</v>
      </c>
      <c r="BB181" s="4">
        <v>21500</v>
      </c>
      <c r="BC181" s="4">
        <v>1688535.3</v>
      </c>
      <c r="BD181" s="4">
        <v>0</v>
      </c>
      <c r="BE181" s="4">
        <v>0</v>
      </c>
      <c r="BF181" s="4">
        <v>0</v>
      </c>
      <c r="BG181" s="4">
        <v>0</v>
      </c>
      <c r="BH181" s="4">
        <v>-225000</v>
      </c>
      <c r="BI181" s="4">
        <v>0</v>
      </c>
      <c r="BJ181" s="4">
        <v>0</v>
      </c>
      <c r="BK181" s="4">
        <v>0</v>
      </c>
      <c r="BL181" s="4">
        <v>349598.11</v>
      </c>
      <c r="BM181" s="4">
        <v>-157026.15</v>
      </c>
      <c r="BN181" s="4">
        <v>0</v>
      </c>
      <c r="BO181" s="4">
        <v>177666.74</v>
      </c>
      <c r="BP181" s="4">
        <v>101597.13</v>
      </c>
      <c r="BQ181" s="4">
        <v>325000</v>
      </c>
      <c r="BR181" s="4">
        <v>-772606.1</v>
      </c>
      <c r="BS181" s="4">
        <v>0</v>
      </c>
      <c r="BT181" s="4">
        <v>-447606.1</v>
      </c>
      <c r="BU181" s="4">
        <v>1270137.53</v>
      </c>
      <c r="BV181" s="4">
        <v>4336530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4336530</v>
      </c>
      <c r="CC181" s="4">
        <v>0</v>
      </c>
      <c r="CD181" s="4">
        <v>2268036.84</v>
      </c>
      <c r="CE181" s="4">
        <v>0</v>
      </c>
      <c r="CF181" s="4">
        <v>0</v>
      </c>
      <c r="CG181" s="4">
        <v>2268036.84</v>
      </c>
      <c r="CH181" s="4">
        <v>1866943.22</v>
      </c>
      <c r="CI181" s="4">
        <v>16314546.25</v>
      </c>
      <c r="CJ181" s="4">
        <v>11810513.66</v>
      </c>
      <c r="CK181" s="4">
        <v>351831.14</v>
      </c>
      <c r="CL181" s="4">
        <v>30343834.27</v>
      </c>
      <c r="CM181" s="4">
        <v>25201131.86</v>
      </c>
      <c r="CN181" s="4">
        <v>1746377.3</v>
      </c>
      <c r="CO181" s="4">
        <v>1791179.9</v>
      </c>
      <c r="CP181" s="4">
        <v>28738689.06</v>
      </c>
      <c r="CQ181" s="4">
        <v>-3238983.73</v>
      </c>
      <c r="CR181" s="4">
        <v>55000</v>
      </c>
      <c r="CS181" s="4">
        <v>1067399.99</v>
      </c>
      <c r="CT181" s="4">
        <v>-482019.1</v>
      </c>
      <c r="CU181" s="4">
        <v>0</v>
      </c>
      <c r="CV181" s="4">
        <v>0</v>
      </c>
      <c r="CW181" s="4">
        <v>0</v>
      </c>
      <c r="CX181" s="4">
        <v>0</v>
      </c>
      <c r="CY181" s="4">
        <v>127</v>
      </c>
      <c r="CZ181" s="4">
        <v>0</v>
      </c>
      <c r="DA181" s="4">
        <v>0</v>
      </c>
      <c r="DB181" s="4">
        <v>-1279914.35</v>
      </c>
      <c r="DC181" s="4">
        <v>-169721.08</v>
      </c>
      <c r="DD181" s="4">
        <v>0</v>
      </c>
      <c r="DE181" s="4">
        <v>-3878390.19</v>
      </c>
      <c r="DF181" s="4">
        <v>-2273244.98</v>
      </c>
      <c r="DG181" s="4">
        <v>2499995.95</v>
      </c>
      <c r="DH181" s="4">
        <v>-960000</v>
      </c>
      <c r="DI181" s="4">
        <v>0</v>
      </c>
      <c r="DJ181" s="4">
        <v>1539995.95</v>
      </c>
      <c r="DK181" s="4">
        <v>-113465.1</v>
      </c>
      <c r="DL181" s="4">
        <v>5876525.95</v>
      </c>
      <c r="DM181" s="4">
        <v>0</v>
      </c>
      <c r="DN181" s="4">
        <v>0</v>
      </c>
      <c r="DO181" s="4">
        <v>0</v>
      </c>
      <c r="DP181" s="4">
        <v>0</v>
      </c>
      <c r="DQ181" s="4">
        <v>0</v>
      </c>
      <c r="DR181" s="4">
        <v>5876525.95</v>
      </c>
      <c r="DS181" s="4">
        <v>0</v>
      </c>
      <c r="DT181" s="4">
        <v>2154571.74</v>
      </c>
      <c r="DU181" s="4">
        <v>0</v>
      </c>
      <c r="DV181" s="4">
        <v>0</v>
      </c>
      <c r="DW181" s="4">
        <v>2154571.74</v>
      </c>
      <c r="DX181" s="4">
        <v>2417930.93</v>
      </c>
      <c r="DY181" s="4">
        <v>19947761.74</v>
      </c>
      <c r="DZ181" s="4">
        <v>12597075.93</v>
      </c>
      <c r="EA181" s="4">
        <v>277325.74</v>
      </c>
      <c r="EB181" s="4">
        <v>35240094.34</v>
      </c>
      <c r="EC181" s="4">
        <v>29869442.51</v>
      </c>
      <c r="ED181" s="4">
        <v>1563718.35</v>
      </c>
      <c r="EE181" s="4">
        <v>1985283.22</v>
      </c>
      <c r="EF181" s="4">
        <v>33418444.08</v>
      </c>
      <c r="EG181" s="4">
        <v>-2908235.21</v>
      </c>
      <c r="EH181" s="4">
        <v>291933</v>
      </c>
      <c r="EI181" s="4">
        <v>2938343.68</v>
      </c>
      <c r="EJ181" s="4">
        <v>-452510</v>
      </c>
      <c r="EK181" s="4">
        <v>0</v>
      </c>
      <c r="EL181" s="4">
        <v>0</v>
      </c>
      <c r="EM181" s="4">
        <v>0</v>
      </c>
      <c r="EN181" s="4">
        <v>-2085000</v>
      </c>
      <c r="EO181" s="4">
        <v>0</v>
      </c>
      <c r="EP181" s="4">
        <v>0</v>
      </c>
      <c r="EQ181" s="4">
        <v>0</v>
      </c>
      <c r="ER181" s="4">
        <v>220923.57</v>
      </c>
      <c r="ES181" s="4">
        <v>-262443.45</v>
      </c>
      <c r="ET181" s="4">
        <v>0</v>
      </c>
      <c r="EU181" s="4">
        <v>-1994544.96</v>
      </c>
      <c r="EV181" s="4">
        <v>-172894.7</v>
      </c>
      <c r="EW181" s="4">
        <v>2085000</v>
      </c>
      <c r="EX181" s="4">
        <v>-1170462.72</v>
      </c>
      <c r="EY181" s="4">
        <v>0</v>
      </c>
      <c r="EZ181" s="4">
        <v>914537.28</v>
      </c>
      <c r="FA181" s="4">
        <v>767166.05</v>
      </c>
      <c r="FB181" s="4">
        <v>6791063.23</v>
      </c>
      <c r="FC181" s="4">
        <v>0</v>
      </c>
      <c r="FD181" s="4">
        <v>0</v>
      </c>
      <c r="FE181" s="4">
        <v>0</v>
      </c>
      <c r="FF181" s="4">
        <v>0</v>
      </c>
      <c r="FG181" s="4">
        <v>0</v>
      </c>
      <c r="FH181" s="4">
        <v>6791063.23</v>
      </c>
      <c r="FI181" s="4">
        <v>0</v>
      </c>
      <c r="FJ181" s="4">
        <v>2921737.79</v>
      </c>
      <c r="FK181" s="4">
        <v>0</v>
      </c>
      <c r="FL181" s="4">
        <v>0</v>
      </c>
      <c r="FM181" s="4">
        <v>2921737.79</v>
      </c>
      <c r="FN181" s="11">
        <f t="shared" si="4"/>
        <v>-0.15195306568523786</v>
      </c>
      <c r="FO181" s="11">
        <f t="shared" si="5"/>
        <v>0.10979895237136303</v>
      </c>
    </row>
    <row r="182" spans="1:171" ht="12.75">
      <c r="A182" s="3" t="s">
        <v>241</v>
      </c>
      <c r="B182" s="4">
        <v>744090.55</v>
      </c>
      <c r="C182" s="4">
        <v>2994840.85</v>
      </c>
      <c r="D182" s="4">
        <v>8829376.13</v>
      </c>
      <c r="E182" s="4">
        <v>14895.07</v>
      </c>
      <c r="F182" s="4">
        <v>12583202.6</v>
      </c>
      <c r="G182" s="4">
        <v>7116572.97</v>
      </c>
      <c r="H182" s="4">
        <v>1322854.56</v>
      </c>
      <c r="I182" s="4">
        <v>395691.21</v>
      </c>
      <c r="J182" s="4">
        <v>8835118.74</v>
      </c>
      <c r="K182" s="4">
        <v>-869938.6</v>
      </c>
      <c r="L182" s="4">
        <v>20000</v>
      </c>
      <c r="M182" s="4">
        <v>842630</v>
      </c>
      <c r="N182" s="4">
        <v>-4400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-29388.28</v>
      </c>
      <c r="W182" s="4">
        <v>-29877.15</v>
      </c>
      <c r="X182" s="4">
        <v>0</v>
      </c>
      <c r="Y182" s="4">
        <v>-41096.88</v>
      </c>
      <c r="Z182" s="4">
        <v>3706986.98</v>
      </c>
      <c r="AA182" s="4">
        <v>350000</v>
      </c>
      <c r="AB182" s="4">
        <v>-160071.49</v>
      </c>
      <c r="AC182" s="4">
        <v>0</v>
      </c>
      <c r="AD182" s="4">
        <v>189928.51</v>
      </c>
      <c r="AE182" s="4">
        <v>62767.87</v>
      </c>
      <c r="AF182" s="4">
        <v>724257.2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724257.2</v>
      </c>
      <c r="AM182" s="4">
        <v>0</v>
      </c>
      <c r="AN182" s="4">
        <v>456129.93</v>
      </c>
      <c r="AO182" s="4">
        <v>0</v>
      </c>
      <c r="AP182" s="4">
        <v>0</v>
      </c>
      <c r="AQ182" s="4">
        <v>456129.93</v>
      </c>
      <c r="AR182" s="4">
        <v>958566.7</v>
      </c>
      <c r="AS182" s="4">
        <v>3409713.35</v>
      </c>
      <c r="AT182" s="4">
        <v>5138851.03</v>
      </c>
      <c r="AU182" s="4">
        <v>12243</v>
      </c>
      <c r="AV182" s="4">
        <v>9519374.08</v>
      </c>
      <c r="AW182" s="4">
        <v>7790343.67</v>
      </c>
      <c r="AX182" s="4">
        <v>1161703.9</v>
      </c>
      <c r="AY182" s="4">
        <v>439286.6</v>
      </c>
      <c r="AZ182" s="4">
        <v>9391334.17</v>
      </c>
      <c r="BA182" s="4">
        <v>-422569.2</v>
      </c>
      <c r="BB182" s="4">
        <v>3936</v>
      </c>
      <c r="BC182" s="4">
        <v>615935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-26235.81</v>
      </c>
      <c r="BM182" s="4">
        <v>-27056.68</v>
      </c>
      <c r="BN182" s="4">
        <v>0</v>
      </c>
      <c r="BO182" s="4">
        <v>171065.99</v>
      </c>
      <c r="BP182" s="4">
        <v>299105.9</v>
      </c>
      <c r="BQ182" s="4">
        <v>0</v>
      </c>
      <c r="BR182" s="4">
        <v>-246165.33</v>
      </c>
      <c r="BS182" s="4">
        <v>0</v>
      </c>
      <c r="BT182" s="4">
        <v>-246165.33</v>
      </c>
      <c r="BU182" s="4">
        <v>-40147.52</v>
      </c>
      <c r="BV182" s="4">
        <v>478091.87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478091.87</v>
      </c>
      <c r="CC182" s="4">
        <v>0</v>
      </c>
      <c r="CD182" s="4">
        <v>415982.41</v>
      </c>
      <c r="CE182" s="4">
        <v>0</v>
      </c>
      <c r="CF182" s="4">
        <v>0</v>
      </c>
      <c r="CG182" s="4">
        <v>415982.41</v>
      </c>
      <c r="CH182" s="4">
        <v>1003640.55</v>
      </c>
      <c r="CI182" s="4">
        <v>3757101.06</v>
      </c>
      <c r="CJ182" s="4">
        <v>5309002</v>
      </c>
      <c r="CK182" s="4">
        <v>12013.1</v>
      </c>
      <c r="CL182" s="4">
        <v>10081756.71</v>
      </c>
      <c r="CM182" s="4">
        <v>8398828.13</v>
      </c>
      <c r="CN182" s="4">
        <v>900178.97</v>
      </c>
      <c r="CO182" s="4">
        <v>460149.13</v>
      </c>
      <c r="CP182" s="4">
        <v>9759156.23</v>
      </c>
      <c r="CQ182" s="4">
        <v>-307240.68</v>
      </c>
      <c r="CR182" s="4">
        <v>85000</v>
      </c>
      <c r="CS182" s="4">
        <v>344169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-17048.5</v>
      </c>
      <c r="DC182" s="4">
        <v>-17011.42</v>
      </c>
      <c r="DD182" s="4">
        <v>0</v>
      </c>
      <c r="DE182" s="4">
        <v>104879.82</v>
      </c>
      <c r="DF182" s="4">
        <v>427480.3</v>
      </c>
      <c r="DG182" s="4">
        <v>0</v>
      </c>
      <c r="DH182" s="4">
        <v>-189955.95</v>
      </c>
      <c r="DI182" s="4">
        <v>0</v>
      </c>
      <c r="DJ182" s="4">
        <v>-189955.95</v>
      </c>
      <c r="DK182" s="4">
        <v>629701.96</v>
      </c>
      <c r="DL182" s="4">
        <v>289731.86</v>
      </c>
      <c r="DM182" s="4">
        <v>0</v>
      </c>
      <c r="DN182" s="4">
        <v>0</v>
      </c>
      <c r="DO182" s="4">
        <v>0</v>
      </c>
      <c r="DP182" s="4">
        <v>0</v>
      </c>
      <c r="DQ182" s="4">
        <v>0</v>
      </c>
      <c r="DR182" s="4">
        <v>289731.86</v>
      </c>
      <c r="DS182" s="4">
        <v>0</v>
      </c>
      <c r="DT182" s="4">
        <v>1045684.37</v>
      </c>
      <c r="DU182" s="4">
        <v>0</v>
      </c>
      <c r="DV182" s="4">
        <v>0</v>
      </c>
      <c r="DW182" s="4">
        <v>1045684.37</v>
      </c>
      <c r="DX182" s="4">
        <v>1370883.9</v>
      </c>
      <c r="DY182" s="4">
        <v>4702475.99</v>
      </c>
      <c r="DZ182" s="4">
        <v>6320873.15</v>
      </c>
      <c r="EA182" s="4">
        <v>37715.15</v>
      </c>
      <c r="EB182" s="4">
        <v>12431948.19</v>
      </c>
      <c r="EC182" s="4">
        <v>10459879.52</v>
      </c>
      <c r="ED182" s="4">
        <v>923196.26</v>
      </c>
      <c r="EE182" s="4">
        <v>828853.34</v>
      </c>
      <c r="EF182" s="4">
        <v>12211929.12</v>
      </c>
      <c r="EG182" s="4">
        <v>-1362729.29</v>
      </c>
      <c r="EH182" s="4">
        <v>286996</v>
      </c>
      <c r="EI182" s="4">
        <v>1879220.31</v>
      </c>
      <c r="EJ182" s="4">
        <v>0</v>
      </c>
      <c r="EK182" s="4">
        <v>0</v>
      </c>
      <c r="EL182" s="4">
        <v>0</v>
      </c>
      <c r="EM182" s="4">
        <v>0</v>
      </c>
      <c r="EN182" s="4">
        <v>0</v>
      </c>
      <c r="EO182" s="4">
        <v>0</v>
      </c>
      <c r="EP182" s="4">
        <v>0</v>
      </c>
      <c r="EQ182" s="4">
        <v>0</v>
      </c>
      <c r="ER182" s="4">
        <v>32353.24</v>
      </c>
      <c r="ES182" s="4">
        <v>30484.81</v>
      </c>
      <c r="ET182" s="4">
        <v>0</v>
      </c>
      <c r="EU182" s="4">
        <v>835840.26</v>
      </c>
      <c r="EV182" s="4">
        <v>1055859.33</v>
      </c>
      <c r="EW182" s="4">
        <v>-41746.57</v>
      </c>
      <c r="EX182" s="4">
        <v>-123431.48</v>
      </c>
      <c r="EY182" s="4">
        <v>0</v>
      </c>
      <c r="EZ182" s="4">
        <v>-165178.05</v>
      </c>
      <c r="FA182" s="4">
        <v>92078.29</v>
      </c>
      <c r="FB182" s="4">
        <v>124553.81</v>
      </c>
      <c r="FC182" s="4">
        <v>0</v>
      </c>
      <c r="FD182" s="4">
        <v>0</v>
      </c>
      <c r="FE182" s="4">
        <v>0</v>
      </c>
      <c r="FF182" s="4">
        <v>0</v>
      </c>
      <c r="FG182" s="4">
        <v>0</v>
      </c>
      <c r="FH182" s="4">
        <v>124553.81</v>
      </c>
      <c r="FI182" s="4">
        <v>0</v>
      </c>
      <c r="FJ182" s="4">
        <v>1137762.66</v>
      </c>
      <c r="FK182" s="4">
        <v>0</v>
      </c>
      <c r="FL182" s="4">
        <v>0</v>
      </c>
      <c r="FM182" s="4">
        <v>1137762.66</v>
      </c>
      <c r="FN182" s="11">
        <f t="shared" si="4"/>
        <v>0.441558509262095</v>
      </c>
      <c r="FO182" s="11">
        <f t="shared" si="5"/>
        <v>0</v>
      </c>
    </row>
    <row r="183" spans="1:171" ht="12.75">
      <c r="A183" s="3" t="s">
        <v>242</v>
      </c>
      <c r="B183" s="4">
        <v>975649.97</v>
      </c>
      <c r="C183" s="4">
        <v>6436384.82</v>
      </c>
      <c r="D183" s="4">
        <v>7309498.2</v>
      </c>
      <c r="E183" s="4">
        <v>154944.78</v>
      </c>
      <c r="F183" s="4">
        <v>14876477.77</v>
      </c>
      <c r="G183" s="4">
        <v>13508730.1</v>
      </c>
      <c r="H183" s="4">
        <v>542958.05</v>
      </c>
      <c r="I183" s="4">
        <v>1453119.62</v>
      </c>
      <c r="J183" s="4">
        <v>15504807.77</v>
      </c>
      <c r="K183" s="4">
        <v>-4726400.59</v>
      </c>
      <c r="L183" s="4">
        <v>4906300</v>
      </c>
      <c r="M183" s="4">
        <v>889680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-195146.77</v>
      </c>
      <c r="W183" s="4">
        <v>-195146.77</v>
      </c>
      <c r="X183" s="4">
        <v>0</v>
      </c>
      <c r="Y183" s="4">
        <v>874432.64</v>
      </c>
      <c r="Z183" s="4">
        <v>246102.64</v>
      </c>
      <c r="AA183" s="4">
        <v>0</v>
      </c>
      <c r="AB183" s="4">
        <v>-920461.96</v>
      </c>
      <c r="AC183" s="4">
        <v>0</v>
      </c>
      <c r="AD183" s="4">
        <v>-920461.96</v>
      </c>
      <c r="AE183" s="4">
        <v>-48834.26</v>
      </c>
      <c r="AF183" s="4">
        <v>3273481.74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3273481.74</v>
      </c>
      <c r="AM183" s="4">
        <v>0</v>
      </c>
      <c r="AN183" s="4">
        <v>38657.17</v>
      </c>
      <c r="AO183" s="4">
        <v>0</v>
      </c>
      <c r="AP183" s="4">
        <v>0</v>
      </c>
      <c r="AQ183" s="4">
        <v>38657.17</v>
      </c>
      <c r="AR183" s="4">
        <v>3191973.73</v>
      </c>
      <c r="AS183" s="4">
        <v>8350196.35</v>
      </c>
      <c r="AT183" s="4">
        <v>10175729.44</v>
      </c>
      <c r="AU183" s="4">
        <v>2536665.74</v>
      </c>
      <c r="AV183" s="4">
        <v>24254565.26</v>
      </c>
      <c r="AW183" s="4">
        <v>17153935.88</v>
      </c>
      <c r="AX183" s="4">
        <v>2420050.04</v>
      </c>
      <c r="AY183" s="4">
        <v>3423460.02</v>
      </c>
      <c r="AZ183" s="4">
        <v>22997445.94</v>
      </c>
      <c r="BA183" s="4">
        <v>-11778572</v>
      </c>
      <c r="BB183" s="4">
        <v>6037000</v>
      </c>
      <c r="BC183" s="4">
        <v>1714496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-137228.14</v>
      </c>
      <c r="BM183" s="4">
        <v>-137228.14</v>
      </c>
      <c r="BN183" s="4">
        <v>0</v>
      </c>
      <c r="BO183" s="4">
        <v>-4164304.14</v>
      </c>
      <c r="BP183" s="4">
        <v>-2907184.82</v>
      </c>
      <c r="BQ183" s="4">
        <v>2000000</v>
      </c>
      <c r="BR183" s="4">
        <v>-553733.88</v>
      </c>
      <c r="BS183" s="4">
        <v>2070682.88</v>
      </c>
      <c r="BT183" s="4">
        <v>3516949</v>
      </c>
      <c r="BU183" s="4">
        <v>157964.78</v>
      </c>
      <c r="BV183" s="4">
        <v>6790430.74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6790430.74</v>
      </c>
      <c r="CC183" s="4">
        <v>0</v>
      </c>
      <c r="CD183" s="4">
        <v>196621.95</v>
      </c>
      <c r="CE183" s="4">
        <v>0</v>
      </c>
      <c r="CF183" s="4">
        <v>0</v>
      </c>
      <c r="CG183" s="4">
        <v>196621.95</v>
      </c>
      <c r="CH183" s="4">
        <v>1761159.73</v>
      </c>
      <c r="CI183" s="4">
        <v>10515359.24</v>
      </c>
      <c r="CJ183" s="4">
        <v>8848072.79</v>
      </c>
      <c r="CK183" s="4">
        <v>435991.94</v>
      </c>
      <c r="CL183" s="4">
        <v>21560583.7</v>
      </c>
      <c r="CM183" s="4">
        <v>17492946.08</v>
      </c>
      <c r="CN183" s="4">
        <v>871933.4</v>
      </c>
      <c r="CO183" s="4">
        <v>2228993.23</v>
      </c>
      <c r="CP183" s="4">
        <v>20593872.71</v>
      </c>
      <c r="CQ183" s="4">
        <v>-7286196</v>
      </c>
      <c r="CR183" s="4">
        <v>10149000</v>
      </c>
      <c r="CS183" s="4">
        <v>4940144.62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-178078.01</v>
      </c>
      <c r="DC183" s="4">
        <v>-178078.01</v>
      </c>
      <c r="DD183" s="4">
        <v>0</v>
      </c>
      <c r="DE183" s="4">
        <v>7624870.61</v>
      </c>
      <c r="DF183" s="4">
        <v>8591581.6</v>
      </c>
      <c r="DG183" s="4">
        <v>0</v>
      </c>
      <c r="DH183" s="4">
        <v>-875875.28</v>
      </c>
      <c r="DI183" s="4">
        <v>-2070682.88</v>
      </c>
      <c r="DJ183" s="4">
        <v>-2946558.16</v>
      </c>
      <c r="DK183" s="4">
        <v>3710725.92</v>
      </c>
      <c r="DL183" s="4">
        <v>3843872.58</v>
      </c>
      <c r="DM183" s="4">
        <v>0</v>
      </c>
      <c r="DN183" s="4">
        <v>0</v>
      </c>
      <c r="DO183" s="4">
        <v>0</v>
      </c>
      <c r="DP183" s="4">
        <v>0</v>
      </c>
      <c r="DQ183" s="4">
        <v>0</v>
      </c>
      <c r="DR183" s="4">
        <v>3843872.58</v>
      </c>
      <c r="DS183" s="4">
        <v>0</v>
      </c>
      <c r="DT183" s="4">
        <v>3907347.87</v>
      </c>
      <c r="DU183" s="4">
        <v>0</v>
      </c>
      <c r="DV183" s="4">
        <v>0</v>
      </c>
      <c r="DW183" s="4">
        <v>3907347.87</v>
      </c>
      <c r="DX183" s="5">
        <v>2336360.46</v>
      </c>
      <c r="DY183" s="5">
        <v>14095725.84</v>
      </c>
      <c r="DZ183" s="5">
        <v>10074914.52</v>
      </c>
      <c r="EA183" s="5">
        <v>612149.33</v>
      </c>
      <c r="EB183" s="5">
        <v>27119150.15</v>
      </c>
      <c r="EC183" s="5">
        <v>22653331.23</v>
      </c>
      <c r="ED183" s="5">
        <v>832806.24</v>
      </c>
      <c r="EE183" s="5">
        <v>2450953.93</v>
      </c>
      <c r="EF183" s="5">
        <v>25937091.4</v>
      </c>
      <c r="EG183" s="5">
        <v>-7116474</v>
      </c>
      <c r="EH183" s="5">
        <v>512000</v>
      </c>
      <c r="EI183" s="5">
        <v>2022586</v>
      </c>
      <c r="EJ183" s="5">
        <v>0</v>
      </c>
      <c r="EK183" s="5">
        <v>0</v>
      </c>
      <c r="EL183" s="5">
        <v>0</v>
      </c>
      <c r="EM183" s="5">
        <v>0</v>
      </c>
      <c r="EN183" s="5">
        <v>0</v>
      </c>
      <c r="EO183" s="5">
        <v>0</v>
      </c>
      <c r="EP183" s="5">
        <v>0</v>
      </c>
      <c r="EQ183" s="5">
        <v>0</v>
      </c>
      <c r="ER183" s="5">
        <v>-166758.88</v>
      </c>
      <c r="ES183" s="5">
        <v>-166758.88</v>
      </c>
      <c r="ET183" s="5">
        <v>0</v>
      </c>
      <c r="EU183" s="5">
        <v>-4748646.88</v>
      </c>
      <c r="EV183" s="5">
        <v>-3566588.13</v>
      </c>
      <c r="EW183" s="5">
        <v>0</v>
      </c>
      <c r="EX183" s="5">
        <v>-892547.47</v>
      </c>
      <c r="EY183" s="5">
        <v>92343.19</v>
      </c>
      <c r="EZ183" s="5">
        <v>-800204.28</v>
      </c>
      <c r="FA183" s="5">
        <v>-3907347.87</v>
      </c>
      <c r="FB183" s="5">
        <v>3043668.3</v>
      </c>
      <c r="FC183" s="5">
        <v>0</v>
      </c>
      <c r="FD183" s="5">
        <v>0</v>
      </c>
      <c r="FE183" s="5">
        <v>0</v>
      </c>
      <c r="FF183" s="5">
        <v>0</v>
      </c>
      <c r="FG183" s="5">
        <v>0</v>
      </c>
      <c r="FH183" s="5">
        <v>3043668.3</v>
      </c>
      <c r="FI183" s="5">
        <v>0</v>
      </c>
      <c r="FJ183" s="5">
        <v>0</v>
      </c>
      <c r="FK183" s="5">
        <v>0</v>
      </c>
      <c r="FL183" s="5">
        <v>0</v>
      </c>
      <c r="FM183" s="5">
        <v>0</v>
      </c>
      <c r="FN183" s="11">
        <f t="shared" si="4"/>
        <v>0.08716760211602723</v>
      </c>
      <c r="FO183" s="11">
        <f t="shared" si="5"/>
        <v>0.11223317409155611</v>
      </c>
    </row>
    <row r="184" spans="1:171" ht="12.75">
      <c r="A184" s="3" t="s">
        <v>243</v>
      </c>
      <c r="B184" s="4">
        <v>644399532.05</v>
      </c>
      <c r="C184" s="4">
        <v>2277690060.12</v>
      </c>
      <c r="D184" s="4">
        <v>778742916.93</v>
      </c>
      <c r="E184" s="4">
        <v>34393852.86</v>
      </c>
      <c r="F184" s="4">
        <v>3735226361.96</v>
      </c>
      <c r="G184" s="4">
        <v>3203527798.56</v>
      </c>
      <c r="H184" s="4">
        <v>345101325.78</v>
      </c>
      <c r="I184" s="4">
        <v>319018885.6</v>
      </c>
      <c r="J184" s="4">
        <v>3867648009.94</v>
      </c>
      <c r="K184" s="4">
        <v>-585162809.82</v>
      </c>
      <c r="L184" s="4">
        <v>310707271.38</v>
      </c>
      <c r="M184" s="4">
        <v>33589616.82</v>
      </c>
      <c r="N184" s="4">
        <v>60905</v>
      </c>
      <c r="O184" s="4">
        <v>0</v>
      </c>
      <c r="P184" s="4">
        <v>-20641759.22</v>
      </c>
      <c r="Q184" s="4">
        <v>301178943.48</v>
      </c>
      <c r="R184" s="4">
        <v>0</v>
      </c>
      <c r="S184" s="4">
        <v>0</v>
      </c>
      <c r="T184" s="4">
        <v>0</v>
      </c>
      <c r="U184" s="4">
        <v>365570.35</v>
      </c>
      <c r="V184" s="4">
        <v>-11285060.8</v>
      </c>
      <c r="W184" s="4">
        <v>-57012734.88</v>
      </c>
      <c r="X184" s="4">
        <v>0</v>
      </c>
      <c r="Y184" s="4">
        <v>28812677.19</v>
      </c>
      <c r="Z184" s="4">
        <v>-103608970.79</v>
      </c>
      <c r="AA184" s="4">
        <v>460616215.09</v>
      </c>
      <c r="AB184" s="4">
        <v>-226591420.77</v>
      </c>
      <c r="AC184" s="4">
        <v>-145213487.1</v>
      </c>
      <c r="AD184" s="4">
        <v>88811307.22</v>
      </c>
      <c r="AE184" s="4">
        <v>-59631242.53</v>
      </c>
      <c r="AF184" s="4">
        <v>1614919876.52</v>
      </c>
      <c r="AG184" s="4">
        <v>607050.21</v>
      </c>
      <c r="AH184" s="4">
        <v>430359.9</v>
      </c>
      <c r="AI184" s="4">
        <v>0</v>
      </c>
      <c r="AJ184" s="4">
        <v>20654.36</v>
      </c>
      <c r="AK184" s="4">
        <v>3178101</v>
      </c>
      <c r="AL184" s="4">
        <v>1619156041.99</v>
      </c>
      <c r="AM184" s="4">
        <v>0</v>
      </c>
      <c r="AN184" s="4">
        <v>51062328.66</v>
      </c>
      <c r="AO184" s="4">
        <v>100</v>
      </c>
      <c r="AP184" s="4">
        <v>0</v>
      </c>
      <c r="AQ184" s="4">
        <v>51062428.66</v>
      </c>
      <c r="AR184" s="4">
        <v>670983112.26</v>
      </c>
      <c r="AS184" s="4">
        <v>2706678274.15</v>
      </c>
      <c r="AT184" s="4">
        <v>911929679.38</v>
      </c>
      <c r="AU184" s="4">
        <v>53523341.52</v>
      </c>
      <c r="AV184" s="4">
        <v>4343114407.31</v>
      </c>
      <c r="AW184" s="4">
        <v>3438301609.26</v>
      </c>
      <c r="AX184" s="4">
        <v>441057312.24</v>
      </c>
      <c r="AY184" s="4">
        <v>340227856.58</v>
      </c>
      <c r="AZ184" s="4">
        <v>4219586778.08</v>
      </c>
      <c r="BA184" s="4">
        <v>-748560655.4</v>
      </c>
      <c r="BB184" s="4">
        <v>497326243.82</v>
      </c>
      <c r="BC184" s="4">
        <v>50708434.58</v>
      </c>
      <c r="BD184" s="4">
        <v>13885648.22</v>
      </c>
      <c r="BE184" s="4">
        <v>0</v>
      </c>
      <c r="BF184" s="4">
        <v>-35830000</v>
      </c>
      <c r="BG184" s="4">
        <v>430572936.81</v>
      </c>
      <c r="BH184" s="4">
        <v>0</v>
      </c>
      <c r="BI184" s="4">
        <v>0</v>
      </c>
      <c r="BJ184" s="4">
        <v>0</v>
      </c>
      <c r="BK184" s="4">
        <v>6233736.86</v>
      </c>
      <c r="BL184" s="4">
        <v>297083995.1</v>
      </c>
      <c r="BM184" s="4">
        <v>-54013304.77</v>
      </c>
      <c r="BN184" s="4">
        <v>0</v>
      </c>
      <c r="BO184" s="4">
        <v>511420339.99</v>
      </c>
      <c r="BP184" s="4">
        <v>634947969.22</v>
      </c>
      <c r="BQ184" s="4">
        <v>500401156.56</v>
      </c>
      <c r="BR184" s="4">
        <v>-376841762.81</v>
      </c>
      <c r="BS184" s="4">
        <v>0</v>
      </c>
      <c r="BT184" s="4">
        <v>123559393.75</v>
      </c>
      <c r="BU184" s="4">
        <v>332512055.59</v>
      </c>
      <c r="BV184" s="4">
        <v>1739840210.99</v>
      </c>
      <c r="BW184" s="4">
        <v>97008.92</v>
      </c>
      <c r="BX184" s="4">
        <v>875161.93</v>
      </c>
      <c r="BY184" s="4">
        <v>901.99</v>
      </c>
      <c r="BZ184" s="4">
        <v>3539808.17</v>
      </c>
      <c r="CA184" s="4">
        <v>2254101</v>
      </c>
      <c r="CB184" s="4">
        <v>1746607193</v>
      </c>
      <c r="CC184" s="4">
        <v>0</v>
      </c>
      <c r="CD184" s="4">
        <v>333574384.25</v>
      </c>
      <c r="CE184" s="4">
        <v>50000100</v>
      </c>
      <c r="CF184" s="4">
        <v>0</v>
      </c>
      <c r="CG184" s="4">
        <v>383574484.25</v>
      </c>
      <c r="CH184" s="4">
        <v>760437824.94</v>
      </c>
      <c r="CI184" s="4">
        <v>3205752392.51</v>
      </c>
      <c r="CJ184" s="4">
        <v>885249529.06</v>
      </c>
      <c r="CK184" s="4">
        <v>85992785.55</v>
      </c>
      <c r="CL184" s="4">
        <v>4937432532.06</v>
      </c>
      <c r="CM184" s="4">
        <v>3718379189.24</v>
      </c>
      <c r="CN184" s="4">
        <v>516083287.6</v>
      </c>
      <c r="CO184" s="4">
        <v>417306092.71</v>
      </c>
      <c r="CP184" s="4">
        <v>4651768569.55</v>
      </c>
      <c r="CQ184" s="4">
        <v>-1289801588.24</v>
      </c>
      <c r="CR184" s="4">
        <v>1197398515.16</v>
      </c>
      <c r="CS184" s="4">
        <v>200157188.15</v>
      </c>
      <c r="CT184" s="4">
        <v>0</v>
      </c>
      <c r="CU184" s="4">
        <v>0</v>
      </c>
      <c r="CV184" s="4">
        <v>-87612000</v>
      </c>
      <c r="CW184" s="4">
        <v>0</v>
      </c>
      <c r="CX184" s="4">
        <v>0</v>
      </c>
      <c r="CY184" s="4">
        <v>0</v>
      </c>
      <c r="CZ184" s="4">
        <v>0</v>
      </c>
      <c r="DA184" s="4">
        <v>3631838.69</v>
      </c>
      <c r="DB184" s="4">
        <v>-64984749.12</v>
      </c>
      <c r="DC184" s="4">
        <v>-57783058.8</v>
      </c>
      <c r="DD184" s="4">
        <v>0</v>
      </c>
      <c r="DE184" s="4">
        <v>-41210795.36</v>
      </c>
      <c r="DF184" s="4">
        <v>244453167.15</v>
      </c>
      <c r="DG184" s="4">
        <v>649283242.59</v>
      </c>
      <c r="DH184" s="4">
        <v>-381801341.04</v>
      </c>
      <c r="DI184" s="4">
        <v>0</v>
      </c>
      <c r="DJ184" s="4">
        <v>267481901.55</v>
      </c>
      <c r="DK184" s="4">
        <v>490881504.38</v>
      </c>
      <c r="DL184" s="4">
        <v>2004460447.56</v>
      </c>
      <c r="DM184" s="4">
        <v>0</v>
      </c>
      <c r="DN184" s="4">
        <v>853367.8</v>
      </c>
      <c r="DO184" s="4">
        <v>0</v>
      </c>
      <c r="DP184" s="4">
        <v>1627057.72</v>
      </c>
      <c r="DQ184" s="4">
        <v>1330851</v>
      </c>
      <c r="DR184" s="4">
        <v>2008271724.08</v>
      </c>
      <c r="DS184" s="4">
        <v>0</v>
      </c>
      <c r="DT184" s="4">
        <v>767608870.77</v>
      </c>
      <c r="DU184" s="4">
        <v>10000100</v>
      </c>
      <c r="DV184" s="4">
        <v>96847017.86</v>
      </c>
      <c r="DW184" s="4">
        <v>874455988.63</v>
      </c>
      <c r="DX184" s="4">
        <v>827578658.77</v>
      </c>
      <c r="DY184" s="4">
        <v>3957926607.37</v>
      </c>
      <c r="DZ184" s="4">
        <v>968991362.48</v>
      </c>
      <c r="EA184" s="4">
        <v>68693777.43</v>
      </c>
      <c r="EB184" s="4">
        <v>5823190406.05</v>
      </c>
      <c r="EC184" s="4">
        <v>4321432693.26</v>
      </c>
      <c r="ED184" s="4">
        <v>461792905.14</v>
      </c>
      <c r="EE184" s="4">
        <v>464025822.21</v>
      </c>
      <c r="EF184" s="4">
        <v>5247251420.61</v>
      </c>
      <c r="EG184" s="4">
        <v>-1136820871.51</v>
      </c>
      <c r="EH184" s="4">
        <v>157919810.18</v>
      </c>
      <c r="EI184" s="4">
        <v>73427863.28</v>
      </c>
      <c r="EJ184" s="4">
        <v>-120280951.87</v>
      </c>
      <c r="EK184" s="4">
        <v>0</v>
      </c>
      <c r="EL184" s="4">
        <v>-62860000</v>
      </c>
      <c r="EM184" s="4">
        <v>97173000</v>
      </c>
      <c r="EN184" s="4">
        <v>-3960000</v>
      </c>
      <c r="EO184" s="4">
        <v>0</v>
      </c>
      <c r="EP184" s="4">
        <v>699627.24</v>
      </c>
      <c r="EQ184" s="4">
        <v>8770823.5</v>
      </c>
      <c r="ER184" s="4">
        <v>-57974001.71</v>
      </c>
      <c r="ES184" s="4">
        <v>-78227701.31</v>
      </c>
      <c r="ET184" s="4">
        <v>0</v>
      </c>
      <c r="EU184" s="4">
        <v>-1043904700.89</v>
      </c>
      <c r="EV184" s="4">
        <v>-467965715.45</v>
      </c>
      <c r="EW184" s="4">
        <v>399989682.4</v>
      </c>
      <c r="EX184" s="4">
        <v>-250540909.18</v>
      </c>
      <c r="EY184" s="4">
        <v>0</v>
      </c>
      <c r="EZ184" s="4">
        <v>149448773.22</v>
      </c>
      <c r="FA184" s="4">
        <v>-229974604.03</v>
      </c>
      <c r="FB184" s="4">
        <v>2153909220.78</v>
      </c>
      <c r="FC184" s="4">
        <v>0</v>
      </c>
      <c r="FD184" s="4">
        <v>392964</v>
      </c>
      <c r="FE184" s="4">
        <v>58318.35</v>
      </c>
      <c r="FF184" s="4">
        <v>0</v>
      </c>
      <c r="FG184" s="4">
        <v>406851.38</v>
      </c>
      <c r="FH184" s="4">
        <v>2154767354.51</v>
      </c>
      <c r="FI184" s="4">
        <v>0</v>
      </c>
      <c r="FJ184" s="4">
        <v>579481284.6</v>
      </c>
      <c r="FK184" s="4">
        <v>65000100</v>
      </c>
      <c r="FL184" s="4">
        <v>0</v>
      </c>
      <c r="FM184" s="4">
        <v>644481384.6</v>
      </c>
      <c r="FN184" s="11">
        <f t="shared" si="4"/>
        <v>0.05286216466667206</v>
      </c>
      <c r="FO184" s="11">
        <f t="shared" si="5"/>
        <v>0.25935713322045756</v>
      </c>
    </row>
    <row r="185" spans="1:171" ht="12.75">
      <c r="A185" s="3" t="s">
        <v>244</v>
      </c>
      <c r="B185" s="4">
        <v>3824047.08</v>
      </c>
      <c r="C185" s="4">
        <v>15493859.170000002</v>
      </c>
      <c r="D185" s="4">
        <v>20992773.78</v>
      </c>
      <c r="E185" s="4">
        <v>230416.5</v>
      </c>
      <c r="F185" s="4">
        <v>40541096.53</v>
      </c>
      <c r="G185" s="4">
        <v>34269262.58</v>
      </c>
      <c r="H185" s="4">
        <v>3958042.5</v>
      </c>
      <c r="I185" s="4">
        <v>2200717.95</v>
      </c>
      <c r="J185" s="4">
        <v>40428023.03</v>
      </c>
      <c r="K185" s="4">
        <v>-4386127.07</v>
      </c>
      <c r="L185" s="4">
        <v>108089</v>
      </c>
      <c r="M185" s="4">
        <v>4046444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346134.52</v>
      </c>
      <c r="V185" s="4">
        <v>-186761.48</v>
      </c>
      <c r="W185" s="4">
        <v>-231436.35</v>
      </c>
      <c r="X185" s="4">
        <v>0</v>
      </c>
      <c r="Y185" s="4">
        <v>-72221.03</v>
      </c>
      <c r="Z185" s="4">
        <v>40852.47</v>
      </c>
      <c r="AA185" s="4">
        <v>2099451.59</v>
      </c>
      <c r="AB185" s="4">
        <v>-1839124.91</v>
      </c>
      <c r="AC185" s="4">
        <v>0</v>
      </c>
      <c r="AD185" s="4">
        <v>260326.68</v>
      </c>
      <c r="AE185" s="4">
        <v>819454.26</v>
      </c>
      <c r="AF185" s="4">
        <v>6609629.51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6609629.51</v>
      </c>
      <c r="AM185" s="4">
        <v>0</v>
      </c>
      <c r="AN185" s="4">
        <v>2792530.59</v>
      </c>
      <c r="AO185" s="4">
        <v>0</v>
      </c>
      <c r="AP185" s="4">
        <v>0</v>
      </c>
      <c r="AQ185" s="4">
        <v>2792530.59</v>
      </c>
      <c r="AR185" s="4">
        <v>4017784.84</v>
      </c>
      <c r="AS185" s="4">
        <v>18489066.25</v>
      </c>
      <c r="AT185" s="4">
        <v>23641067.62</v>
      </c>
      <c r="AU185" s="4">
        <v>744404.65</v>
      </c>
      <c r="AV185" s="4">
        <v>46892323.36</v>
      </c>
      <c r="AW185" s="4">
        <v>34547154.34</v>
      </c>
      <c r="AX185" s="4">
        <v>4506129.88</v>
      </c>
      <c r="AY185" s="4">
        <v>3031894.85</v>
      </c>
      <c r="AZ185" s="4">
        <v>42085179.07</v>
      </c>
      <c r="BA185" s="4">
        <v>-7343289.609999999</v>
      </c>
      <c r="BB185" s="4">
        <v>53700</v>
      </c>
      <c r="BC185" s="4">
        <v>4572015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346134</v>
      </c>
      <c r="BL185" s="4">
        <v>-126771.93</v>
      </c>
      <c r="BM185" s="4">
        <v>-158615.08</v>
      </c>
      <c r="BN185" s="4">
        <v>0</v>
      </c>
      <c r="BO185" s="4">
        <v>-2498212.54</v>
      </c>
      <c r="BP185" s="4">
        <v>2308931.75</v>
      </c>
      <c r="BQ185" s="4">
        <v>3997873.35</v>
      </c>
      <c r="BR185" s="4">
        <v>-2077971.79</v>
      </c>
      <c r="BS185" s="4">
        <v>0</v>
      </c>
      <c r="BT185" s="4">
        <v>1919901.56</v>
      </c>
      <c r="BU185" s="4">
        <v>4195283.2</v>
      </c>
      <c r="BV185" s="4">
        <v>7181292.32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7181292.32</v>
      </c>
      <c r="CC185" s="4">
        <v>0</v>
      </c>
      <c r="CD185" s="4">
        <v>6987813.79</v>
      </c>
      <c r="CE185" s="4">
        <v>0</v>
      </c>
      <c r="CF185" s="4">
        <v>0</v>
      </c>
      <c r="CG185" s="4">
        <v>6987813.79</v>
      </c>
      <c r="CH185" s="4">
        <v>3159477.5</v>
      </c>
      <c r="CI185" s="4">
        <v>23036380.33</v>
      </c>
      <c r="CJ185" s="4">
        <v>22175136</v>
      </c>
      <c r="CK185" s="4">
        <v>417153.79</v>
      </c>
      <c r="CL185" s="4">
        <v>48788147.62</v>
      </c>
      <c r="CM185" s="4">
        <v>34275855.67</v>
      </c>
      <c r="CN185" s="4">
        <v>5516280.37</v>
      </c>
      <c r="CO185" s="4">
        <v>4513472.98</v>
      </c>
      <c r="CP185" s="4">
        <v>44305609.02</v>
      </c>
      <c r="CQ185" s="4">
        <v>-16981566.48</v>
      </c>
      <c r="CR185" s="4">
        <v>157000</v>
      </c>
      <c r="CS185" s="4">
        <v>5738611</v>
      </c>
      <c r="CT185" s="4">
        <v>-3934602.2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-224826.67</v>
      </c>
      <c r="DC185" s="4">
        <v>-290844.74</v>
      </c>
      <c r="DD185" s="4">
        <v>0</v>
      </c>
      <c r="DE185" s="4">
        <v>-15245384.35</v>
      </c>
      <c r="DF185" s="4">
        <v>-10762845.75</v>
      </c>
      <c r="DG185" s="4">
        <v>8835979.93</v>
      </c>
      <c r="DH185" s="4">
        <v>-2428082.34</v>
      </c>
      <c r="DI185" s="4">
        <v>0</v>
      </c>
      <c r="DJ185" s="4">
        <v>6407897.59</v>
      </c>
      <c r="DK185" s="4">
        <v>3203006.09</v>
      </c>
      <c r="DL185" s="4">
        <v>13589189.91</v>
      </c>
      <c r="DM185" s="4">
        <v>0</v>
      </c>
      <c r="DN185" s="4">
        <v>0</v>
      </c>
      <c r="DO185" s="4">
        <v>0</v>
      </c>
      <c r="DP185" s="4">
        <v>0</v>
      </c>
      <c r="DQ185" s="4">
        <v>0</v>
      </c>
      <c r="DR185" s="4">
        <v>13589189.91</v>
      </c>
      <c r="DS185" s="4">
        <v>0</v>
      </c>
      <c r="DT185" s="4">
        <v>4842167.41</v>
      </c>
      <c r="DU185" s="4">
        <v>0</v>
      </c>
      <c r="DV185" s="4">
        <v>0</v>
      </c>
      <c r="DW185" s="4">
        <v>4842167.41</v>
      </c>
      <c r="DX185" s="4">
        <v>3432151.82</v>
      </c>
      <c r="DY185" s="4">
        <v>27753779.39</v>
      </c>
      <c r="DZ185" s="4">
        <v>22766261.52</v>
      </c>
      <c r="EA185" s="4">
        <v>232349.59</v>
      </c>
      <c r="EB185" s="4">
        <v>54184542.32</v>
      </c>
      <c r="EC185" s="4">
        <v>40577546.43</v>
      </c>
      <c r="ED185" s="4">
        <v>5026424.46</v>
      </c>
      <c r="EE185" s="4">
        <v>4812444.54</v>
      </c>
      <c r="EF185" s="4">
        <v>50416415.43</v>
      </c>
      <c r="EG185" s="4">
        <v>-14054296.04</v>
      </c>
      <c r="EH185" s="4">
        <v>762500</v>
      </c>
      <c r="EI185" s="4">
        <v>8886469.51</v>
      </c>
      <c r="EJ185" s="4">
        <v>-1641240</v>
      </c>
      <c r="EK185" s="4">
        <v>0</v>
      </c>
      <c r="EL185" s="4">
        <v>0</v>
      </c>
      <c r="EM185" s="4">
        <v>0</v>
      </c>
      <c r="EN185" s="4">
        <v>0</v>
      </c>
      <c r="EO185" s="4">
        <v>0</v>
      </c>
      <c r="EP185" s="4">
        <v>0</v>
      </c>
      <c r="EQ185" s="4">
        <v>0</v>
      </c>
      <c r="ER185" s="4">
        <v>-477862.27</v>
      </c>
      <c r="ES185" s="4">
        <v>-566139.49</v>
      </c>
      <c r="ET185" s="4">
        <v>0</v>
      </c>
      <c r="EU185" s="4">
        <v>-6524428.8</v>
      </c>
      <c r="EV185" s="4">
        <v>-2756301.91</v>
      </c>
      <c r="EW185" s="4">
        <v>5500009.85</v>
      </c>
      <c r="EX185" s="4">
        <v>-3684884.96</v>
      </c>
      <c r="EY185" s="4">
        <v>0</v>
      </c>
      <c r="EZ185" s="4">
        <v>1815124.89</v>
      </c>
      <c r="FA185" s="4">
        <v>-3011006.55</v>
      </c>
      <c r="FB185" s="4">
        <v>15399311.69</v>
      </c>
      <c r="FC185" s="4">
        <v>0</v>
      </c>
      <c r="FD185" s="4">
        <v>0</v>
      </c>
      <c r="FE185" s="4">
        <v>0</v>
      </c>
      <c r="FF185" s="4">
        <v>0</v>
      </c>
      <c r="FG185" s="4">
        <v>0</v>
      </c>
      <c r="FH185" s="4">
        <v>15399311.69</v>
      </c>
      <c r="FI185" s="4">
        <v>0</v>
      </c>
      <c r="FJ185" s="4">
        <v>1831160.86</v>
      </c>
      <c r="FK185" s="4">
        <v>0</v>
      </c>
      <c r="FL185" s="4">
        <v>0</v>
      </c>
      <c r="FM185" s="4">
        <v>1831160.86</v>
      </c>
      <c r="FN185" s="11">
        <f t="shared" si="4"/>
        <v>-0.20613560550233323</v>
      </c>
      <c r="FO185" s="11">
        <f t="shared" si="5"/>
        <v>0.2504063013002857</v>
      </c>
    </row>
    <row r="186" spans="1:171" ht="12.75">
      <c r="A186" s="3" t="s">
        <v>245</v>
      </c>
      <c r="B186" s="4">
        <v>6137832.0200000005</v>
      </c>
      <c r="C186" s="4">
        <v>32631333.95</v>
      </c>
      <c r="D186" s="4">
        <v>35054377.910000004</v>
      </c>
      <c r="E186" s="4">
        <v>331220.57</v>
      </c>
      <c r="F186" s="4">
        <v>74154764.45</v>
      </c>
      <c r="G186" s="4">
        <v>55290698.330000006</v>
      </c>
      <c r="H186" s="4">
        <v>8224273.579999999</v>
      </c>
      <c r="I186" s="4">
        <v>3597238.02</v>
      </c>
      <c r="J186" s="4">
        <v>67112209.93</v>
      </c>
      <c r="K186" s="4">
        <v>-6972048.18</v>
      </c>
      <c r="L186" s="4">
        <v>668980</v>
      </c>
      <c r="M186" s="4">
        <v>5833890.01</v>
      </c>
      <c r="N186" s="4">
        <v>-2705071.52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-1473129.47</v>
      </c>
      <c r="W186" s="4">
        <v>-833545.67</v>
      </c>
      <c r="X186" s="4">
        <v>0</v>
      </c>
      <c r="Y186" s="4">
        <v>-4647379.16</v>
      </c>
      <c r="Z186" s="4">
        <v>2395175.36</v>
      </c>
      <c r="AA186" s="4">
        <v>800673.98</v>
      </c>
      <c r="AB186" s="4">
        <v>-4694451.7</v>
      </c>
      <c r="AC186" s="4">
        <v>0</v>
      </c>
      <c r="AD186" s="4">
        <v>-3893777.72</v>
      </c>
      <c r="AE186" s="4">
        <v>-363972.51</v>
      </c>
      <c r="AF186" s="4">
        <v>14923414.739999998</v>
      </c>
      <c r="AG186" s="4">
        <v>0</v>
      </c>
      <c r="AH186" s="4">
        <v>0</v>
      </c>
      <c r="AI186" s="4">
        <v>0</v>
      </c>
      <c r="AJ186" s="4">
        <v>0</v>
      </c>
      <c r="AK186" s="4">
        <v>195882.35</v>
      </c>
      <c r="AL186" s="4">
        <v>15119297.09</v>
      </c>
      <c r="AM186" s="4">
        <v>0</v>
      </c>
      <c r="AN186" s="4">
        <v>4002616.61</v>
      </c>
      <c r="AO186" s="4">
        <v>0</v>
      </c>
      <c r="AP186" s="4">
        <v>0</v>
      </c>
      <c r="AQ186" s="4">
        <v>4002616.61</v>
      </c>
      <c r="AR186" s="4">
        <v>6524184.720000001</v>
      </c>
      <c r="AS186" s="4">
        <v>37724467.4</v>
      </c>
      <c r="AT186" s="4">
        <v>44128789</v>
      </c>
      <c r="AU186" s="4">
        <v>823174.7</v>
      </c>
      <c r="AV186" s="4">
        <v>89200615.82000001</v>
      </c>
      <c r="AW186" s="4">
        <v>61431084.56999999</v>
      </c>
      <c r="AX186" s="4">
        <v>10109500.36</v>
      </c>
      <c r="AY186" s="4">
        <v>3736693.71</v>
      </c>
      <c r="AZ186" s="4">
        <v>75277278.64</v>
      </c>
      <c r="BA186" s="4">
        <v>-6287895.86</v>
      </c>
      <c r="BB186" s="4">
        <v>62149.35</v>
      </c>
      <c r="BC186" s="4">
        <v>1161535</v>
      </c>
      <c r="BD186" s="4">
        <v>-101556.7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-1023359.68</v>
      </c>
      <c r="BM186" s="4">
        <v>-414444.28</v>
      </c>
      <c r="BN186" s="4">
        <v>0</v>
      </c>
      <c r="BO186" s="4">
        <v>-6189127.89</v>
      </c>
      <c r="BP186" s="4">
        <v>7734209.289999999</v>
      </c>
      <c r="BQ186" s="4">
        <v>500000</v>
      </c>
      <c r="BR186" s="4">
        <v>-4547103.44</v>
      </c>
      <c r="BS186" s="4">
        <v>0</v>
      </c>
      <c r="BT186" s="4">
        <v>-4047103.44</v>
      </c>
      <c r="BU186" s="4">
        <v>4738040.74</v>
      </c>
      <c r="BV186" s="4">
        <v>10877939.8</v>
      </c>
      <c r="BW186" s="4">
        <v>0</v>
      </c>
      <c r="BX186" s="4">
        <v>0</v>
      </c>
      <c r="BY186" s="4">
        <v>0</v>
      </c>
      <c r="BZ186" s="4">
        <v>0</v>
      </c>
      <c r="CA186" s="4">
        <v>195443.55</v>
      </c>
      <c r="CB186" s="4">
        <v>11073383.350000001</v>
      </c>
      <c r="CC186" s="4">
        <v>0</v>
      </c>
      <c r="CD186" s="4">
        <v>8740657.35</v>
      </c>
      <c r="CE186" s="4">
        <v>0</v>
      </c>
      <c r="CF186" s="4">
        <v>0</v>
      </c>
      <c r="CG186" s="4">
        <v>8740657.35</v>
      </c>
      <c r="CH186" s="4">
        <v>4534940.75</v>
      </c>
      <c r="CI186" s="4">
        <v>44069008.88</v>
      </c>
      <c r="CJ186" s="4">
        <v>42370869.25</v>
      </c>
      <c r="CK186" s="4">
        <v>465433.02</v>
      </c>
      <c r="CL186" s="4">
        <v>91440251.9</v>
      </c>
      <c r="CM186" s="4">
        <v>65128288.77</v>
      </c>
      <c r="CN186" s="4">
        <v>11945848.31</v>
      </c>
      <c r="CO186" s="4">
        <v>4707772.77</v>
      </c>
      <c r="CP186" s="4">
        <v>81781909.85</v>
      </c>
      <c r="CQ186" s="4">
        <v>-11257855.46</v>
      </c>
      <c r="CR186" s="4">
        <v>2756252.5</v>
      </c>
      <c r="CS186" s="4">
        <v>3511245.82</v>
      </c>
      <c r="CT186" s="4">
        <v>-735112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-594601.37</v>
      </c>
      <c r="DC186" s="4">
        <v>-339370.39</v>
      </c>
      <c r="DD186" s="4">
        <v>0</v>
      </c>
      <c r="DE186" s="4">
        <v>-6320070.51</v>
      </c>
      <c r="DF186" s="4">
        <v>3338271.54</v>
      </c>
      <c r="DG186" s="4">
        <v>2007697.47</v>
      </c>
      <c r="DH186" s="4">
        <v>-4218322.08</v>
      </c>
      <c r="DI186" s="4">
        <v>0</v>
      </c>
      <c r="DJ186" s="4">
        <v>-2210624.61</v>
      </c>
      <c r="DK186" s="4">
        <v>10770446.52</v>
      </c>
      <c r="DL186" s="4">
        <v>8669470.61</v>
      </c>
      <c r="DM186" s="4">
        <v>0</v>
      </c>
      <c r="DN186" s="4">
        <v>0</v>
      </c>
      <c r="DO186" s="4">
        <v>0</v>
      </c>
      <c r="DP186" s="4">
        <v>0</v>
      </c>
      <c r="DQ186" s="4">
        <v>107761</v>
      </c>
      <c r="DR186" s="4">
        <v>8777231.61</v>
      </c>
      <c r="DS186" s="4">
        <v>0</v>
      </c>
      <c r="DT186" s="4">
        <v>10770446.52</v>
      </c>
      <c r="DU186" s="4">
        <v>0</v>
      </c>
      <c r="DV186" s="4">
        <v>0</v>
      </c>
      <c r="DW186" s="4">
        <v>10770446.52</v>
      </c>
      <c r="DX186" s="4">
        <v>5195451.7</v>
      </c>
      <c r="DY186" s="4">
        <v>54310009.67</v>
      </c>
      <c r="DZ186" s="4">
        <v>47286535.7</v>
      </c>
      <c r="EA186" s="4">
        <v>696184.48</v>
      </c>
      <c r="EB186" s="4">
        <v>107488181.55</v>
      </c>
      <c r="EC186" s="4">
        <v>74059455.94</v>
      </c>
      <c r="ED186" s="4">
        <v>12712999.85</v>
      </c>
      <c r="EE186" s="4">
        <v>7745999.76</v>
      </c>
      <c r="EF186" s="4">
        <v>94518455.55</v>
      </c>
      <c r="EG186" s="4">
        <v>-26321434.36</v>
      </c>
      <c r="EH186" s="4">
        <v>794536.33</v>
      </c>
      <c r="EI186" s="4">
        <v>10132932.18</v>
      </c>
      <c r="EJ186" s="4">
        <v>-7525357</v>
      </c>
      <c r="EK186" s="4">
        <v>0</v>
      </c>
      <c r="EL186" s="4">
        <v>0</v>
      </c>
      <c r="EM186" s="4">
        <v>0</v>
      </c>
      <c r="EN186" s="4">
        <v>0</v>
      </c>
      <c r="EO186" s="4">
        <v>0</v>
      </c>
      <c r="EP186" s="4">
        <v>0</v>
      </c>
      <c r="EQ186" s="4">
        <v>0</v>
      </c>
      <c r="ER186" s="4">
        <v>-1330580.43</v>
      </c>
      <c r="ES186" s="4">
        <v>-408700.8</v>
      </c>
      <c r="ET186" s="4">
        <v>0</v>
      </c>
      <c r="EU186" s="4">
        <v>-24249903.28</v>
      </c>
      <c r="EV186" s="4">
        <v>-11280177.28</v>
      </c>
      <c r="EW186" s="4">
        <v>11277375</v>
      </c>
      <c r="EX186" s="4">
        <v>-4500452.42</v>
      </c>
      <c r="EY186" s="4">
        <v>0</v>
      </c>
      <c r="EZ186" s="4">
        <v>6776922.58</v>
      </c>
      <c r="FA186" s="4">
        <v>-1345426.39</v>
      </c>
      <c r="FB186" s="4">
        <v>15448497.05</v>
      </c>
      <c r="FC186" s="4">
        <v>0</v>
      </c>
      <c r="FD186" s="4">
        <v>0</v>
      </c>
      <c r="FE186" s="4">
        <v>0</v>
      </c>
      <c r="FF186" s="4">
        <v>0</v>
      </c>
      <c r="FG186" s="4">
        <v>99121.2</v>
      </c>
      <c r="FH186" s="4">
        <v>15547618.25</v>
      </c>
      <c r="FI186" s="4">
        <v>0</v>
      </c>
      <c r="FJ186" s="4">
        <v>9425020.13</v>
      </c>
      <c r="FK186" s="4">
        <v>0</v>
      </c>
      <c r="FL186" s="4">
        <v>0</v>
      </c>
      <c r="FM186" s="4">
        <v>9425020.13</v>
      </c>
      <c r="FN186" s="11">
        <f t="shared" si="4"/>
        <v>0.020350878379893834</v>
      </c>
      <c r="FO186" s="11">
        <f t="shared" si="5"/>
        <v>0.05696066331861765</v>
      </c>
    </row>
    <row r="187" spans="1:171" ht="12.75">
      <c r="A187" s="3" t="s">
        <v>247</v>
      </c>
      <c r="B187" s="4">
        <v>3694719.15</v>
      </c>
      <c r="C187" s="4">
        <v>16772462.2</v>
      </c>
      <c r="D187" s="4">
        <v>18103667.3</v>
      </c>
      <c r="E187" s="4">
        <v>276251.92</v>
      </c>
      <c r="F187" s="4">
        <v>38847100.57</v>
      </c>
      <c r="G187" s="4">
        <v>33088694.33</v>
      </c>
      <c r="H187" s="4">
        <v>2479414.19</v>
      </c>
      <c r="I187" s="4">
        <v>5109516.2</v>
      </c>
      <c r="J187" s="4">
        <v>40677624.72</v>
      </c>
      <c r="K187" s="4">
        <v>-18243695.16</v>
      </c>
      <c r="L187" s="4">
        <v>847500</v>
      </c>
      <c r="M187" s="4">
        <v>14422408.88</v>
      </c>
      <c r="N187" s="4">
        <v>0</v>
      </c>
      <c r="O187" s="4">
        <v>0</v>
      </c>
      <c r="P187" s="4">
        <v>-51000</v>
      </c>
      <c r="Q187" s="4">
        <v>0</v>
      </c>
      <c r="R187" s="4">
        <v>-39000</v>
      </c>
      <c r="S187" s="4">
        <v>0</v>
      </c>
      <c r="T187" s="4">
        <v>0</v>
      </c>
      <c r="U187" s="4">
        <v>0</v>
      </c>
      <c r="V187" s="4">
        <v>-434517.07</v>
      </c>
      <c r="W187" s="4">
        <v>-307362.01</v>
      </c>
      <c r="X187" s="4">
        <v>0</v>
      </c>
      <c r="Y187" s="4">
        <v>-3498303.35</v>
      </c>
      <c r="Z187" s="4">
        <v>-5328827.5</v>
      </c>
      <c r="AA187" s="4">
        <v>8000000</v>
      </c>
      <c r="AB187" s="4">
        <v>-1926837.92</v>
      </c>
      <c r="AC187" s="4">
        <v>0</v>
      </c>
      <c r="AD187" s="4">
        <v>6073162.08</v>
      </c>
      <c r="AE187" s="4">
        <v>-15014.59</v>
      </c>
      <c r="AF187" s="4">
        <v>11853657.68</v>
      </c>
      <c r="AG187" s="4">
        <v>0</v>
      </c>
      <c r="AH187" s="4">
        <v>920529.75</v>
      </c>
      <c r="AI187" s="4">
        <v>0</v>
      </c>
      <c r="AJ187" s="4">
        <v>418571.59</v>
      </c>
      <c r="AK187" s="4">
        <v>0</v>
      </c>
      <c r="AL187" s="4">
        <v>13192759.02</v>
      </c>
      <c r="AM187" s="4">
        <v>0</v>
      </c>
      <c r="AN187" s="4">
        <v>640.44</v>
      </c>
      <c r="AO187" s="4">
        <v>0</v>
      </c>
      <c r="AP187" s="4">
        <v>0</v>
      </c>
      <c r="AQ187" s="4">
        <v>640.44</v>
      </c>
      <c r="AR187" s="4">
        <v>3726245.07</v>
      </c>
      <c r="AS187" s="4">
        <v>21041167.85</v>
      </c>
      <c r="AT187" s="4">
        <v>22478216.8</v>
      </c>
      <c r="AU187" s="4">
        <v>994228.58</v>
      </c>
      <c r="AV187" s="4">
        <v>48239858.3</v>
      </c>
      <c r="AW187" s="4">
        <v>36322775.47</v>
      </c>
      <c r="AX187" s="4">
        <v>4557370.61</v>
      </c>
      <c r="AY187" s="4">
        <v>3889206.12</v>
      </c>
      <c r="AZ187" s="4">
        <v>44769352.2</v>
      </c>
      <c r="BA187" s="4">
        <v>-10743535.54</v>
      </c>
      <c r="BB187" s="4">
        <v>277200</v>
      </c>
      <c r="BC187" s="4">
        <v>2399998</v>
      </c>
      <c r="BD187" s="4">
        <v>0</v>
      </c>
      <c r="BE187" s="4">
        <v>0</v>
      </c>
      <c r="BF187" s="4">
        <v>-61000</v>
      </c>
      <c r="BG187" s="4">
        <v>0</v>
      </c>
      <c r="BH187" s="4">
        <v>-1081500</v>
      </c>
      <c r="BI187" s="4">
        <v>451750</v>
      </c>
      <c r="BJ187" s="4">
        <v>0</v>
      </c>
      <c r="BK187" s="4">
        <v>0</v>
      </c>
      <c r="BL187" s="4">
        <v>4511542.87</v>
      </c>
      <c r="BM187" s="4">
        <v>-355208.13</v>
      </c>
      <c r="BN187" s="4">
        <v>0</v>
      </c>
      <c r="BO187" s="4">
        <v>-4245544.67</v>
      </c>
      <c r="BP187" s="4">
        <v>-775038.57</v>
      </c>
      <c r="BQ187" s="4">
        <v>7813700</v>
      </c>
      <c r="BR187" s="4">
        <v>-3063472.89</v>
      </c>
      <c r="BS187" s="4">
        <v>1988011.11</v>
      </c>
      <c r="BT187" s="4">
        <v>6738238.22</v>
      </c>
      <c r="BU187" s="4">
        <v>3143018.35</v>
      </c>
      <c r="BV187" s="4">
        <v>18591895.9</v>
      </c>
      <c r="BW187" s="4">
        <v>0</v>
      </c>
      <c r="BX187" s="4">
        <v>1493965.52</v>
      </c>
      <c r="BY187" s="4">
        <v>0</v>
      </c>
      <c r="BZ187" s="4">
        <v>0</v>
      </c>
      <c r="CA187" s="4">
        <v>0</v>
      </c>
      <c r="CB187" s="4">
        <v>20085861.42</v>
      </c>
      <c r="CC187" s="4">
        <v>0</v>
      </c>
      <c r="CD187" s="4">
        <v>3143658.79</v>
      </c>
      <c r="CE187" s="4">
        <v>0</v>
      </c>
      <c r="CF187" s="4">
        <v>0</v>
      </c>
      <c r="CG187" s="4">
        <v>3143658.79</v>
      </c>
      <c r="CH187" s="4">
        <v>4533699.41</v>
      </c>
      <c r="CI187" s="4">
        <v>27745786.41</v>
      </c>
      <c r="CJ187" s="4">
        <v>25795074.86</v>
      </c>
      <c r="CK187" s="4">
        <v>1362960.91</v>
      </c>
      <c r="CL187" s="4">
        <v>59437521.59</v>
      </c>
      <c r="CM187" s="4">
        <v>47640139.65</v>
      </c>
      <c r="CN187" s="4">
        <v>4613224.72</v>
      </c>
      <c r="CO187" s="4">
        <v>5462670.38</v>
      </c>
      <c r="CP187" s="4">
        <v>57716034.75</v>
      </c>
      <c r="CQ187" s="4">
        <v>-18307518.12</v>
      </c>
      <c r="CR187" s="4">
        <v>227000</v>
      </c>
      <c r="CS187" s="4">
        <v>20989438.36</v>
      </c>
      <c r="CT187" s="4">
        <v>-10000</v>
      </c>
      <c r="CU187" s="4">
        <v>0</v>
      </c>
      <c r="CV187" s="4">
        <v>0</v>
      </c>
      <c r="CW187" s="4">
        <v>0</v>
      </c>
      <c r="CX187" s="4">
        <v>-2245000</v>
      </c>
      <c r="CY187" s="4">
        <v>0</v>
      </c>
      <c r="CZ187" s="4">
        <v>-830000</v>
      </c>
      <c r="DA187" s="4">
        <v>830000</v>
      </c>
      <c r="DB187" s="4">
        <v>-583570.15</v>
      </c>
      <c r="DC187" s="4">
        <v>-812865.93</v>
      </c>
      <c r="DD187" s="4">
        <v>0</v>
      </c>
      <c r="DE187" s="4">
        <v>70350.09</v>
      </c>
      <c r="DF187" s="4">
        <v>1791836.93</v>
      </c>
      <c r="DG187" s="4">
        <v>16684266.1</v>
      </c>
      <c r="DH187" s="4">
        <v>-9310243.5</v>
      </c>
      <c r="DI187" s="4">
        <v>961539.28</v>
      </c>
      <c r="DJ187" s="4">
        <v>8335561.88</v>
      </c>
      <c r="DK187" s="4">
        <v>-3092234.01</v>
      </c>
      <c r="DL187" s="4">
        <v>26927457.78</v>
      </c>
      <c r="DM187" s="4">
        <v>0</v>
      </c>
      <c r="DN187" s="4">
        <v>0</v>
      </c>
      <c r="DO187" s="4">
        <v>0</v>
      </c>
      <c r="DP187" s="4">
        <v>0</v>
      </c>
      <c r="DQ187" s="4">
        <v>0</v>
      </c>
      <c r="DR187" s="4">
        <v>26927457.78</v>
      </c>
      <c r="DS187" s="4">
        <v>0</v>
      </c>
      <c r="DT187" s="4">
        <v>51424.78</v>
      </c>
      <c r="DU187" s="4">
        <v>0</v>
      </c>
      <c r="DV187" s="4">
        <v>0</v>
      </c>
      <c r="DW187" s="4">
        <v>51424.78</v>
      </c>
      <c r="DX187" s="4">
        <v>5814240.63</v>
      </c>
      <c r="DY187" s="4">
        <v>36408225.18</v>
      </c>
      <c r="DZ187" s="4">
        <v>32243923.09</v>
      </c>
      <c r="EA187" s="4">
        <v>1248014.98</v>
      </c>
      <c r="EB187" s="4">
        <v>75714403.88</v>
      </c>
      <c r="EC187" s="4">
        <v>52210552.73</v>
      </c>
      <c r="ED187" s="4">
        <v>6352317.88</v>
      </c>
      <c r="EE187" s="4">
        <v>5553556.99</v>
      </c>
      <c r="EF187" s="4">
        <v>64116427.6</v>
      </c>
      <c r="EG187" s="4">
        <v>-11910966.73</v>
      </c>
      <c r="EH187" s="4">
        <v>6610</v>
      </c>
      <c r="EI187" s="4">
        <v>24061622.35</v>
      </c>
      <c r="EJ187" s="4">
        <v>-15163132.19</v>
      </c>
      <c r="EK187" s="4">
        <v>0</v>
      </c>
      <c r="EL187" s="4">
        <v>0</v>
      </c>
      <c r="EM187" s="4">
        <v>0</v>
      </c>
      <c r="EN187" s="4">
        <v>0</v>
      </c>
      <c r="EO187" s="4">
        <v>0</v>
      </c>
      <c r="EP187" s="4">
        <v>0</v>
      </c>
      <c r="EQ187" s="4">
        <v>0</v>
      </c>
      <c r="ER187" s="4">
        <v>-627087.93</v>
      </c>
      <c r="ES187" s="4">
        <v>-995568.47</v>
      </c>
      <c r="ET187" s="4">
        <v>0</v>
      </c>
      <c r="EU187" s="4">
        <v>-3632954.5</v>
      </c>
      <c r="EV187" s="4">
        <v>7965021.78</v>
      </c>
      <c r="EW187" s="4">
        <v>0</v>
      </c>
      <c r="EX187" s="4">
        <v>-6669050.96</v>
      </c>
      <c r="EY187" s="4">
        <v>622655.3</v>
      </c>
      <c r="EZ187" s="4">
        <v>-6046395.66</v>
      </c>
      <c r="FA187" s="4">
        <v>-50686.56</v>
      </c>
      <c r="FB187" s="4">
        <v>20881062.12</v>
      </c>
      <c r="FC187" s="4">
        <v>0</v>
      </c>
      <c r="FD187" s="4">
        <v>0</v>
      </c>
      <c r="FE187" s="4">
        <v>0</v>
      </c>
      <c r="FF187" s="4">
        <v>0</v>
      </c>
      <c r="FG187" s="4">
        <v>0</v>
      </c>
      <c r="FH187" s="4">
        <v>20881062.12</v>
      </c>
      <c r="FI187" s="4">
        <v>0</v>
      </c>
      <c r="FJ187" s="4">
        <v>738.22</v>
      </c>
      <c r="FK187" s="4">
        <v>0</v>
      </c>
      <c r="FL187" s="4">
        <v>0</v>
      </c>
      <c r="FM187" s="4">
        <v>738.22</v>
      </c>
      <c r="FN187" s="11">
        <f t="shared" si="4"/>
        <v>0.04824699730568624</v>
      </c>
      <c r="FO187" s="11">
        <f t="shared" si="5"/>
        <v>0.27577743243007363</v>
      </c>
    </row>
    <row r="188" spans="1:171" ht="12.75">
      <c r="A188" s="3" t="s">
        <v>246</v>
      </c>
      <c r="B188" s="4">
        <v>72487350.32</v>
      </c>
      <c r="C188" s="4">
        <v>453364084.38</v>
      </c>
      <c r="D188" s="4">
        <v>272098716.31</v>
      </c>
      <c r="E188" s="4">
        <v>6140596.7</v>
      </c>
      <c r="F188" s="4">
        <v>804090747.71</v>
      </c>
      <c r="G188" s="4">
        <v>600079531.06</v>
      </c>
      <c r="H188" s="4">
        <v>97227141.53</v>
      </c>
      <c r="I188" s="4">
        <v>46963666.83</v>
      </c>
      <c r="J188" s="4">
        <v>744270339.42</v>
      </c>
      <c r="K188" s="4">
        <v>-120556750.86</v>
      </c>
      <c r="L188" s="4">
        <v>11670138.23</v>
      </c>
      <c r="M188" s="4">
        <v>17887617.21</v>
      </c>
      <c r="N188" s="4">
        <v>-6882086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-11016671.44</v>
      </c>
      <c r="W188" s="4">
        <v>-12669702.8</v>
      </c>
      <c r="X188" s="4">
        <v>0</v>
      </c>
      <c r="Y188" s="4">
        <v>-108897752.86</v>
      </c>
      <c r="Z188" s="4">
        <v>-49077344.57</v>
      </c>
      <c r="AA188" s="4">
        <v>127001493.24</v>
      </c>
      <c r="AB188" s="4">
        <v>-108188412.97</v>
      </c>
      <c r="AC188" s="4">
        <v>0</v>
      </c>
      <c r="AD188" s="4">
        <v>18813080.27</v>
      </c>
      <c r="AE188" s="4">
        <v>9337146.59</v>
      </c>
      <c r="AF188" s="4">
        <v>329000666.58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329000666.58</v>
      </c>
      <c r="AM188" s="4">
        <v>0</v>
      </c>
      <c r="AN188" s="4">
        <v>55922341.47</v>
      </c>
      <c r="AO188" s="4">
        <v>0</v>
      </c>
      <c r="AP188" s="4">
        <v>0</v>
      </c>
      <c r="AQ188" s="4">
        <v>55922341.47</v>
      </c>
      <c r="AR188" s="4">
        <v>90510277.68</v>
      </c>
      <c r="AS188" s="4">
        <v>539001559.05</v>
      </c>
      <c r="AT188" s="4">
        <v>335062020.32</v>
      </c>
      <c r="AU188" s="4">
        <v>11409182.38</v>
      </c>
      <c r="AV188" s="4">
        <v>975983039.43</v>
      </c>
      <c r="AW188" s="4">
        <v>685513995.68</v>
      </c>
      <c r="AX188" s="4">
        <v>121763940.96</v>
      </c>
      <c r="AY188" s="4">
        <v>61522171.99</v>
      </c>
      <c r="AZ188" s="4">
        <v>868800108.63</v>
      </c>
      <c r="BA188" s="4">
        <v>-180999152.45</v>
      </c>
      <c r="BB188" s="4">
        <v>43632333.05</v>
      </c>
      <c r="BC188" s="4">
        <v>48849723.64</v>
      </c>
      <c r="BD188" s="4">
        <v>-8397332.14</v>
      </c>
      <c r="BE188" s="4">
        <v>0</v>
      </c>
      <c r="BF188" s="4">
        <v>0</v>
      </c>
      <c r="BG188" s="4">
        <v>0</v>
      </c>
      <c r="BH188" s="4">
        <v>0</v>
      </c>
      <c r="BI188" s="4">
        <v>11110078.17</v>
      </c>
      <c r="BJ188" s="4">
        <v>0</v>
      </c>
      <c r="BK188" s="4">
        <v>0</v>
      </c>
      <c r="BL188" s="4">
        <v>-1624046.82</v>
      </c>
      <c r="BM188" s="4">
        <v>-11621745.09</v>
      </c>
      <c r="BN188" s="4">
        <v>0</v>
      </c>
      <c r="BO188" s="4">
        <v>-87428396.55</v>
      </c>
      <c r="BP188" s="4">
        <v>19754534.25</v>
      </c>
      <c r="BQ188" s="4">
        <v>221863000</v>
      </c>
      <c r="BR188" s="4">
        <v>-160658840.45</v>
      </c>
      <c r="BS188" s="4">
        <v>0</v>
      </c>
      <c r="BT188" s="4">
        <v>61204159.55</v>
      </c>
      <c r="BU188" s="4">
        <v>27279507.37</v>
      </c>
      <c r="BV188" s="4">
        <v>390206308.02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390206308.02</v>
      </c>
      <c r="CC188" s="4">
        <v>0</v>
      </c>
      <c r="CD188" s="4">
        <v>83201848.84</v>
      </c>
      <c r="CE188" s="4">
        <v>0</v>
      </c>
      <c r="CF188" s="4">
        <v>0</v>
      </c>
      <c r="CG188" s="4">
        <v>83201848.84</v>
      </c>
      <c r="CH188" s="4">
        <v>89094636.12</v>
      </c>
      <c r="CI188" s="4">
        <v>647741812.87</v>
      </c>
      <c r="CJ188" s="4">
        <v>375911123.3</v>
      </c>
      <c r="CK188" s="4">
        <v>11112768.01</v>
      </c>
      <c r="CL188" s="4">
        <v>1123860340.3</v>
      </c>
      <c r="CM188" s="4">
        <v>747767705.94</v>
      </c>
      <c r="CN188" s="4">
        <v>138620866.07</v>
      </c>
      <c r="CO188" s="4">
        <v>151392304.93</v>
      </c>
      <c r="CP188" s="4">
        <v>1037780876.94</v>
      </c>
      <c r="CQ188" s="4">
        <v>-321565232.42</v>
      </c>
      <c r="CR188" s="4">
        <v>47279546.9</v>
      </c>
      <c r="CS188" s="4">
        <v>116219739.07</v>
      </c>
      <c r="CT188" s="4">
        <v>-35702069.16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-10934601.37</v>
      </c>
      <c r="DC188" s="4">
        <v>-14298243.1</v>
      </c>
      <c r="DD188" s="4">
        <v>0</v>
      </c>
      <c r="DE188" s="4">
        <v>-204702616.98</v>
      </c>
      <c r="DF188" s="4">
        <v>-118623153.62</v>
      </c>
      <c r="DG188" s="4">
        <v>214463000</v>
      </c>
      <c r="DH188" s="4">
        <v>-136688312.02</v>
      </c>
      <c r="DI188" s="4">
        <v>0</v>
      </c>
      <c r="DJ188" s="4">
        <v>77774687.98</v>
      </c>
      <c r="DK188" s="4">
        <v>27954946.29</v>
      </c>
      <c r="DL188" s="4">
        <v>467980996</v>
      </c>
      <c r="DM188" s="4">
        <v>0</v>
      </c>
      <c r="DN188" s="4">
        <v>0</v>
      </c>
      <c r="DO188" s="4">
        <v>27837.96</v>
      </c>
      <c r="DP188" s="4">
        <v>0</v>
      </c>
      <c r="DQ188" s="4">
        <v>0</v>
      </c>
      <c r="DR188" s="4">
        <v>468008833.96</v>
      </c>
      <c r="DS188" s="4">
        <v>0</v>
      </c>
      <c r="DT188" s="4">
        <v>111156795.13</v>
      </c>
      <c r="DU188" s="4">
        <v>0</v>
      </c>
      <c r="DV188" s="4">
        <v>0</v>
      </c>
      <c r="DW188" s="4">
        <v>111156795.13</v>
      </c>
      <c r="DX188" s="4">
        <v>103846635.01</v>
      </c>
      <c r="DY188" s="4">
        <v>830140928.9</v>
      </c>
      <c r="DZ188" s="4">
        <v>453815594.1</v>
      </c>
      <c r="EA188" s="4">
        <v>12643622.76</v>
      </c>
      <c r="EB188" s="4">
        <v>1400446780.77</v>
      </c>
      <c r="EC188" s="4">
        <v>888780904.99</v>
      </c>
      <c r="ED188" s="4">
        <v>171004374.45</v>
      </c>
      <c r="EE188" s="4">
        <v>112765255.13</v>
      </c>
      <c r="EF188" s="4">
        <v>1172550534.57</v>
      </c>
      <c r="EG188" s="4">
        <v>-438749774.19</v>
      </c>
      <c r="EH188" s="4">
        <v>26222225.19</v>
      </c>
      <c r="EI188" s="4">
        <v>86223154.88</v>
      </c>
      <c r="EJ188" s="4">
        <v>-24097730.6</v>
      </c>
      <c r="EK188" s="4">
        <v>0</v>
      </c>
      <c r="EL188" s="4">
        <v>0</v>
      </c>
      <c r="EM188" s="4">
        <v>0</v>
      </c>
      <c r="EN188" s="4">
        <v>0</v>
      </c>
      <c r="EO188" s="4">
        <v>0</v>
      </c>
      <c r="EP188" s="4">
        <v>0</v>
      </c>
      <c r="EQ188" s="4">
        <v>0</v>
      </c>
      <c r="ER188" s="4">
        <v>-12823408.78</v>
      </c>
      <c r="ES188" s="4">
        <v>-19299761.35</v>
      </c>
      <c r="ET188" s="4">
        <v>0</v>
      </c>
      <c r="EU188" s="4">
        <v>-363225533.5</v>
      </c>
      <c r="EV188" s="4">
        <v>-135329287.3</v>
      </c>
      <c r="EW188" s="4">
        <v>231988712</v>
      </c>
      <c r="EX188" s="4">
        <v>-175766335.43</v>
      </c>
      <c r="EY188" s="4">
        <v>0</v>
      </c>
      <c r="EZ188" s="4">
        <v>56222376.57</v>
      </c>
      <c r="FA188" s="4">
        <v>-7823352.59</v>
      </c>
      <c r="FB188" s="4">
        <v>524248054.52</v>
      </c>
      <c r="FC188" s="4">
        <v>0</v>
      </c>
      <c r="FD188" s="4">
        <v>0</v>
      </c>
      <c r="FE188" s="4">
        <v>1.56</v>
      </c>
      <c r="FF188" s="4">
        <v>0</v>
      </c>
      <c r="FG188" s="4">
        <v>26952511.37</v>
      </c>
      <c r="FH188" s="4">
        <v>551200567.45</v>
      </c>
      <c r="FI188" s="4">
        <v>0</v>
      </c>
      <c r="FJ188" s="4">
        <v>103333442.54</v>
      </c>
      <c r="FK188" s="4">
        <v>0</v>
      </c>
      <c r="FL188" s="4">
        <v>0</v>
      </c>
      <c r="FM188" s="4">
        <v>103333442.54</v>
      </c>
      <c r="FN188" s="11">
        <f t="shared" si="4"/>
        <v>-0.20227491335604222</v>
      </c>
      <c r="FO188" s="11">
        <f t="shared" si="5"/>
        <v>0.3198030307611916</v>
      </c>
    </row>
    <row r="189" spans="1:171" ht="12.75">
      <c r="A189" s="3" t="s">
        <v>248</v>
      </c>
      <c r="B189" s="4">
        <v>1875149.35</v>
      </c>
      <c r="C189" s="4">
        <v>12757832.76</v>
      </c>
      <c r="D189" s="4">
        <v>20223489.28</v>
      </c>
      <c r="E189" s="4">
        <v>257533.44</v>
      </c>
      <c r="F189" s="4">
        <v>35114004.83</v>
      </c>
      <c r="G189" s="4">
        <v>28198868.51</v>
      </c>
      <c r="H189" s="4">
        <v>3397010.83</v>
      </c>
      <c r="I189" s="4">
        <v>1298907.41</v>
      </c>
      <c r="J189" s="4">
        <v>32894786.75</v>
      </c>
      <c r="K189" s="4">
        <v>-1440336.89</v>
      </c>
      <c r="L189" s="4">
        <v>88998.98</v>
      </c>
      <c r="M189" s="4">
        <v>1067648.3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-78893.79</v>
      </c>
      <c r="W189" s="4">
        <v>-79249.79</v>
      </c>
      <c r="X189" s="4">
        <v>0</v>
      </c>
      <c r="Y189" s="4">
        <v>-362583.4</v>
      </c>
      <c r="Z189" s="4">
        <v>1856634.68</v>
      </c>
      <c r="AA189" s="4">
        <v>127118.64</v>
      </c>
      <c r="AB189" s="4">
        <v>-937550.89</v>
      </c>
      <c r="AC189" s="4">
        <v>0</v>
      </c>
      <c r="AD189" s="4">
        <v>-810432.25</v>
      </c>
      <c r="AE189" s="4">
        <v>1373308.11</v>
      </c>
      <c r="AF189" s="4">
        <v>990189.71</v>
      </c>
      <c r="AG189" s="4">
        <v>0</v>
      </c>
      <c r="AH189" s="4">
        <v>0</v>
      </c>
      <c r="AI189" s="4">
        <v>0</v>
      </c>
      <c r="AJ189" s="4">
        <v>120895.82</v>
      </c>
      <c r="AK189" s="4">
        <v>0</v>
      </c>
      <c r="AL189" s="4">
        <v>1111085.53</v>
      </c>
      <c r="AM189" s="4">
        <v>0</v>
      </c>
      <c r="AN189" s="4">
        <v>812204.44</v>
      </c>
      <c r="AO189" s="4">
        <v>649000</v>
      </c>
      <c r="AP189" s="4">
        <v>0</v>
      </c>
      <c r="AQ189" s="4">
        <v>1461204.44</v>
      </c>
      <c r="AR189" s="4">
        <v>2084836.26</v>
      </c>
      <c r="AS189" s="4">
        <v>15019104.44</v>
      </c>
      <c r="AT189" s="4">
        <v>21881962.27</v>
      </c>
      <c r="AU189" s="4">
        <v>343348.64</v>
      </c>
      <c r="AV189" s="4">
        <v>39329251.61</v>
      </c>
      <c r="AW189" s="4">
        <v>30845034.88</v>
      </c>
      <c r="AX189" s="4">
        <v>4481009.11</v>
      </c>
      <c r="AY189" s="4">
        <v>1601805.17</v>
      </c>
      <c r="AZ189" s="4">
        <v>36927849.16</v>
      </c>
      <c r="BA189" s="4">
        <v>-1806022.68</v>
      </c>
      <c r="BB189" s="4">
        <v>95158.2</v>
      </c>
      <c r="BC189" s="4">
        <v>1470042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-57858.49</v>
      </c>
      <c r="BM189" s="4">
        <v>-31397.9</v>
      </c>
      <c r="BN189" s="4">
        <v>0</v>
      </c>
      <c r="BO189" s="4">
        <v>-298680.97</v>
      </c>
      <c r="BP189" s="4">
        <v>2102721.48</v>
      </c>
      <c r="BQ189" s="4">
        <v>0</v>
      </c>
      <c r="BR189" s="4">
        <v>-958920.25</v>
      </c>
      <c r="BS189" s="4">
        <v>0</v>
      </c>
      <c r="BT189" s="4">
        <v>-958920.25</v>
      </c>
      <c r="BU189" s="4">
        <v>841987.41</v>
      </c>
      <c r="BV189" s="4">
        <v>31269.46</v>
      </c>
      <c r="BW189" s="4">
        <v>0</v>
      </c>
      <c r="BX189" s="4">
        <v>0</v>
      </c>
      <c r="BY189" s="4">
        <v>0</v>
      </c>
      <c r="BZ189" s="4">
        <v>106452.62</v>
      </c>
      <c r="CA189" s="4">
        <v>0</v>
      </c>
      <c r="CB189" s="4">
        <v>137722.08</v>
      </c>
      <c r="CC189" s="4">
        <v>0</v>
      </c>
      <c r="CD189" s="4">
        <v>1728233.85</v>
      </c>
      <c r="CE189" s="4">
        <v>574958</v>
      </c>
      <c r="CF189" s="4">
        <v>0</v>
      </c>
      <c r="CG189" s="4">
        <v>2303191.85</v>
      </c>
      <c r="CH189" s="4">
        <v>2159618.26</v>
      </c>
      <c r="CI189" s="4">
        <v>18391723.23</v>
      </c>
      <c r="CJ189" s="4">
        <v>22351360.36</v>
      </c>
      <c r="CK189" s="4">
        <v>470373.93</v>
      </c>
      <c r="CL189" s="4">
        <v>43373075.78</v>
      </c>
      <c r="CM189" s="4">
        <v>32421201.75</v>
      </c>
      <c r="CN189" s="4">
        <v>4663665.65</v>
      </c>
      <c r="CO189" s="4">
        <v>2264774.22</v>
      </c>
      <c r="CP189" s="4">
        <v>39349641.62</v>
      </c>
      <c r="CQ189" s="4">
        <v>-4617388.42</v>
      </c>
      <c r="CR189" s="4">
        <v>15260</v>
      </c>
      <c r="CS189" s="4">
        <v>2181353</v>
      </c>
      <c r="CT189" s="4">
        <v>-122730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52149.15</v>
      </c>
      <c r="DC189" s="4">
        <v>-927.72</v>
      </c>
      <c r="DD189" s="4">
        <v>0</v>
      </c>
      <c r="DE189" s="4">
        <v>-2491356.27</v>
      </c>
      <c r="DF189" s="4">
        <v>1532077.89</v>
      </c>
      <c r="DG189" s="4">
        <v>0</v>
      </c>
      <c r="DH189" s="4">
        <v>-31269.46</v>
      </c>
      <c r="DI189" s="4">
        <v>0</v>
      </c>
      <c r="DJ189" s="4">
        <v>-31269.46</v>
      </c>
      <c r="DK189" s="4">
        <v>695459.54</v>
      </c>
      <c r="DL189" s="4">
        <v>0</v>
      </c>
      <c r="DM189" s="4">
        <v>0</v>
      </c>
      <c r="DN189" s="4">
        <v>0</v>
      </c>
      <c r="DO189" s="4">
        <v>0</v>
      </c>
      <c r="DP189" s="4">
        <v>92009.42</v>
      </c>
      <c r="DQ189" s="4">
        <v>0</v>
      </c>
      <c r="DR189" s="4">
        <v>92009.42</v>
      </c>
      <c r="DS189" s="4">
        <v>0</v>
      </c>
      <c r="DT189" s="4">
        <v>2998651.39</v>
      </c>
      <c r="DU189" s="4">
        <v>0</v>
      </c>
      <c r="DV189" s="4">
        <v>0</v>
      </c>
      <c r="DW189" s="4">
        <v>2998651.39</v>
      </c>
      <c r="DX189" s="4">
        <v>2402198.36</v>
      </c>
      <c r="DY189" s="4">
        <v>24151715.87</v>
      </c>
      <c r="DZ189" s="4">
        <v>24423744.59</v>
      </c>
      <c r="EA189" s="4">
        <v>353407.38</v>
      </c>
      <c r="EB189" s="4">
        <v>51331066.2</v>
      </c>
      <c r="EC189" s="4">
        <v>38793116.8</v>
      </c>
      <c r="ED189" s="4">
        <v>4832177.99</v>
      </c>
      <c r="EE189" s="4">
        <v>4708032.69</v>
      </c>
      <c r="EF189" s="4">
        <v>48333327.48</v>
      </c>
      <c r="EG189" s="4">
        <v>-18104136.32</v>
      </c>
      <c r="EH189" s="4">
        <v>143427.63</v>
      </c>
      <c r="EI189" s="4">
        <v>3877703.68</v>
      </c>
      <c r="EJ189" s="4">
        <v>-125148.8</v>
      </c>
      <c r="EK189" s="4">
        <v>0</v>
      </c>
      <c r="EL189" s="4">
        <v>0</v>
      </c>
      <c r="EM189" s="4">
        <v>0</v>
      </c>
      <c r="EN189" s="4">
        <v>0</v>
      </c>
      <c r="EO189" s="4">
        <v>0</v>
      </c>
      <c r="EP189" s="4">
        <v>0</v>
      </c>
      <c r="EQ189" s="4">
        <v>0</v>
      </c>
      <c r="ER189" s="4">
        <v>75274.95</v>
      </c>
      <c r="ES189" s="4">
        <v>-27094.61</v>
      </c>
      <c r="ET189" s="4">
        <v>0</v>
      </c>
      <c r="EU189" s="4">
        <v>-14132878.86</v>
      </c>
      <c r="EV189" s="4">
        <v>-11135140.14</v>
      </c>
      <c r="EW189" s="4">
        <v>8328338.7</v>
      </c>
      <c r="EX189" s="4">
        <v>0</v>
      </c>
      <c r="EY189" s="4">
        <v>0</v>
      </c>
      <c r="EZ189" s="4">
        <v>8328338.7</v>
      </c>
      <c r="FA189" s="4">
        <v>2241830.84</v>
      </c>
      <c r="FB189" s="4">
        <v>8328338.7</v>
      </c>
      <c r="FC189" s="4">
        <v>0</v>
      </c>
      <c r="FD189" s="4">
        <v>0</v>
      </c>
      <c r="FE189" s="4">
        <v>0</v>
      </c>
      <c r="FF189" s="4">
        <v>60713.42</v>
      </c>
      <c r="FG189" s="4">
        <v>0</v>
      </c>
      <c r="FH189" s="4">
        <v>8389052.12</v>
      </c>
      <c r="FI189" s="4">
        <v>0</v>
      </c>
      <c r="FJ189" s="4">
        <v>5240482.23</v>
      </c>
      <c r="FK189" s="4">
        <v>0</v>
      </c>
      <c r="FL189" s="4">
        <v>0</v>
      </c>
      <c r="FM189" s="4">
        <v>5240482.23</v>
      </c>
      <c r="FN189" s="11">
        <f t="shared" si="4"/>
        <v>-0.10994718223873558</v>
      </c>
      <c r="FO189" s="11">
        <f t="shared" si="5"/>
        <v>0.061338486088177116</v>
      </c>
    </row>
    <row r="190" spans="1:171" ht="12.75">
      <c r="A190" s="3" t="s">
        <v>249</v>
      </c>
      <c r="B190" s="4">
        <v>2395194.7</v>
      </c>
      <c r="C190" s="4">
        <v>11693970.77</v>
      </c>
      <c r="D190" s="4">
        <v>8971920.51</v>
      </c>
      <c r="E190" s="4">
        <v>4539847.11</v>
      </c>
      <c r="F190" s="4">
        <v>27600933.09</v>
      </c>
      <c r="G190" s="4">
        <v>22215467.31</v>
      </c>
      <c r="H190" s="4">
        <v>1342447.92</v>
      </c>
      <c r="I190" s="4">
        <v>2742422.52</v>
      </c>
      <c r="J190" s="4">
        <v>26300337.75</v>
      </c>
      <c r="K190" s="4">
        <v>-10071533.75</v>
      </c>
      <c r="L190" s="4">
        <v>83250</v>
      </c>
      <c r="M190" s="4">
        <v>2484412.89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-272943.45</v>
      </c>
      <c r="W190" s="4">
        <v>-66508.32</v>
      </c>
      <c r="X190" s="4">
        <v>0</v>
      </c>
      <c r="Y190" s="4">
        <v>-7776814.3100000005</v>
      </c>
      <c r="Z190" s="4">
        <v>-6476218.97</v>
      </c>
      <c r="AA190" s="4">
        <v>6900000.04</v>
      </c>
      <c r="AB190" s="4">
        <v>-580876</v>
      </c>
      <c r="AC190" s="4">
        <v>0</v>
      </c>
      <c r="AD190" s="4">
        <v>6319124.04</v>
      </c>
      <c r="AE190" s="4">
        <v>-980350.32</v>
      </c>
      <c r="AF190" s="4">
        <v>7236128.01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7236128.01</v>
      </c>
      <c r="AM190" s="4">
        <v>0</v>
      </c>
      <c r="AN190" s="4">
        <v>2463763.16</v>
      </c>
      <c r="AO190" s="4">
        <v>0</v>
      </c>
      <c r="AP190" s="4">
        <v>0</v>
      </c>
      <c r="AQ190" s="4">
        <v>2463763.16</v>
      </c>
      <c r="AR190" s="4">
        <v>3040318.47</v>
      </c>
      <c r="AS190" s="4">
        <v>13262459.07</v>
      </c>
      <c r="AT190" s="4">
        <v>10909772.65</v>
      </c>
      <c r="AU190" s="4">
        <v>4218168.18</v>
      </c>
      <c r="AV190" s="4">
        <v>31430718.37</v>
      </c>
      <c r="AW190" s="4">
        <v>24982846.32</v>
      </c>
      <c r="AX190" s="4">
        <v>1490945.77</v>
      </c>
      <c r="AY190" s="4">
        <v>2425917.48</v>
      </c>
      <c r="AZ190" s="4">
        <v>28899709.57</v>
      </c>
      <c r="BA190" s="4">
        <v>-6700845.0600000005</v>
      </c>
      <c r="BB190" s="4">
        <v>3000000</v>
      </c>
      <c r="BC190" s="4">
        <v>5425486.03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-348854.7</v>
      </c>
      <c r="BM190" s="4">
        <v>-217552.27</v>
      </c>
      <c r="BN190" s="4">
        <v>0</v>
      </c>
      <c r="BO190" s="4">
        <v>1375786.27</v>
      </c>
      <c r="BP190" s="4">
        <v>3906795.07</v>
      </c>
      <c r="BQ190" s="4">
        <v>496741.27</v>
      </c>
      <c r="BR190" s="4">
        <v>-1282945.04</v>
      </c>
      <c r="BS190" s="4">
        <v>0</v>
      </c>
      <c r="BT190" s="4">
        <v>-786203.77</v>
      </c>
      <c r="BU190" s="4">
        <v>-763465.08</v>
      </c>
      <c r="BV190" s="4">
        <v>6449924.24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6449924.24</v>
      </c>
      <c r="CC190" s="4">
        <v>0</v>
      </c>
      <c r="CD190" s="4">
        <v>1700298.08</v>
      </c>
      <c r="CE190" s="4">
        <v>0</v>
      </c>
      <c r="CF190" s="4">
        <v>0</v>
      </c>
      <c r="CG190" s="4">
        <v>1700298.08</v>
      </c>
      <c r="CH190" s="4">
        <v>2767764.27</v>
      </c>
      <c r="CI190" s="4">
        <v>15855870.87</v>
      </c>
      <c r="CJ190" s="4">
        <v>11738644.6</v>
      </c>
      <c r="CK190" s="4">
        <v>5953536.17</v>
      </c>
      <c r="CL190" s="4">
        <v>36315815.91</v>
      </c>
      <c r="CM190" s="4">
        <v>26787967.65</v>
      </c>
      <c r="CN190" s="4">
        <v>1927723.72</v>
      </c>
      <c r="CO190" s="4">
        <v>3100671.84</v>
      </c>
      <c r="CP190" s="4">
        <v>31816363.21</v>
      </c>
      <c r="CQ190" s="4">
        <v>-10180611.52</v>
      </c>
      <c r="CR190" s="4">
        <v>0</v>
      </c>
      <c r="CS190" s="4">
        <v>4090468</v>
      </c>
      <c r="CT190" s="4">
        <v>-5717428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-405906.34</v>
      </c>
      <c r="DC190" s="4">
        <v>-234875.79</v>
      </c>
      <c r="DD190" s="4">
        <v>0</v>
      </c>
      <c r="DE190" s="4">
        <v>-12213477.86</v>
      </c>
      <c r="DF190" s="4">
        <v>-7714025.16</v>
      </c>
      <c r="DG190" s="4">
        <v>1210305.08</v>
      </c>
      <c r="DH190" s="4">
        <v>-664790.46</v>
      </c>
      <c r="DI190" s="4">
        <v>0</v>
      </c>
      <c r="DJ190" s="4">
        <v>545514.62</v>
      </c>
      <c r="DK190" s="4">
        <v>-1413403.65</v>
      </c>
      <c r="DL190" s="4">
        <v>6995438.86</v>
      </c>
      <c r="DM190" s="4">
        <v>0</v>
      </c>
      <c r="DN190" s="4">
        <v>0</v>
      </c>
      <c r="DO190" s="4">
        <v>0</v>
      </c>
      <c r="DP190" s="4">
        <v>0</v>
      </c>
      <c r="DQ190" s="4">
        <v>0</v>
      </c>
      <c r="DR190" s="4">
        <v>6995438.86</v>
      </c>
      <c r="DS190" s="4">
        <v>0</v>
      </c>
      <c r="DT190" s="4">
        <v>286894.43</v>
      </c>
      <c r="DU190" s="4">
        <v>0</v>
      </c>
      <c r="DV190" s="4">
        <v>0</v>
      </c>
      <c r="DW190" s="4">
        <v>286894.43</v>
      </c>
      <c r="DX190" s="4">
        <v>3170689.49</v>
      </c>
      <c r="DY190" s="4">
        <v>20683867.62</v>
      </c>
      <c r="DZ190" s="4">
        <v>9500218.56</v>
      </c>
      <c r="EA190" s="4">
        <v>9345729.51</v>
      </c>
      <c r="EB190" s="4">
        <v>42700505.18</v>
      </c>
      <c r="EC190" s="4">
        <v>26243994.91</v>
      </c>
      <c r="ED190" s="4">
        <v>2019793.11</v>
      </c>
      <c r="EE190" s="4">
        <v>2287411.02</v>
      </c>
      <c r="EF190" s="4">
        <v>30551199.04</v>
      </c>
      <c r="EG190" s="4">
        <v>-5890577.24</v>
      </c>
      <c r="EH190" s="4">
        <v>20000</v>
      </c>
      <c r="EI190" s="4">
        <v>5849846.43</v>
      </c>
      <c r="EJ190" s="4">
        <v>-72000</v>
      </c>
      <c r="EK190" s="4">
        <v>0</v>
      </c>
      <c r="EL190" s="4">
        <v>0</v>
      </c>
      <c r="EM190" s="4">
        <v>0</v>
      </c>
      <c r="EN190" s="4">
        <v>0</v>
      </c>
      <c r="EO190" s="4">
        <v>0</v>
      </c>
      <c r="EP190" s="4">
        <v>0</v>
      </c>
      <c r="EQ190" s="4">
        <v>0</v>
      </c>
      <c r="ER190" s="4">
        <v>-598597.47</v>
      </c>
      <c r="ES190" s="4">
        <v>-304519.41</v>
      </c>
      <c r="ET190" s="4">
        <v>0</v>
      </c>
      <c r="EU190" s="4">
        <v>-691328.28</v>
      </c>
      <c r="EV190" s="4">
        <v>11457977.86</v>
      </c>
      <c r="EW190" s="4">
        <v>600000</v>
      </c>
      <c r="EX190" s="4">
        <v>-2131264.47</v>
      </c>
      <c r="EY190" s="4">
        <v>0</v>
      </c>
      <c r="EZ190" s="4">
        <v>-1531264.47</v>
      </c>
      <c r="FA190" s="4">
        <v>4127883.13</v>
      </c>
      <c r="FB190" s="4">
        <v>5464174.39</v>
      </c>
      <c r="FC190" s="4">
        <v>0</v>
      </c>
      <c r="FD190" s="4">
        <v>0</v>
      </c>
      <c r="FE190" s="4">
        <v>0</v>
      </c>
      <c r="FF190" s="4">
        <v>0</v>
      </c>
      <c r="FG190" s="4">
        <v>0</v>
      </c>
      <c r="FH190" s="4">
        <v>5464174.39</v>
      </c>
      <c r="FI190" s="4">
        <v>0</v>
      </c>
      <c r="FJ190" s="4">
        <v>4414777.56</v>
      </c>
      <c r="FK190" s="4">
        <v>0</v>
      </c>
      <c r="FL190" s="4">
        <v>0</v>
      </c>
      <c r="FM190" s="4">
        <v>4414777.56</v>
      </c>
      <c r="FN190" s="11">
        <f t="shared" si="4"/>
        <v>0.027506203850490345</v>
      </c>
      <c r="FO190" s="11">
        <f t="shared" si="5"/>
        <v>0.0245757474197639</v>
      </c>
    </row>
    <row r="191" spans="1:171" ht="12.75">
      <c r="A191" s="3" t="s">
        <v>250</v>
      </c>
      <c r="B191" s="4">
        <v>1151055.65</v>
      </c>
      <c r="C191" s="4">
        <v>3563250.16</v>
      </c>
      <c r="D191" s="4">
        <v>2950905.25</v>
      </c>
      <c r="E191" s="4">
        <v>132398.22</v>
      </c>
      <c r="F191" s="4">
        <v>7797609.28</v>
      </c>
      <c r="G191" s="4">
        <v>13806124.4</v>
      </c>
      <c r="H191" s="4">
        <v>1598077.29</v>
      </c>
      <c r="I191" s="4">
        <v>1058822.04</v>
      </c>
      <c r="J191" s="4">
        <v>16463023.73</v>
      </c>
      <c r="K191" s="4">
        <v>-139553.19</v>
      </c>
      <c r="L191" s="4">
        <v>0</v>
      </c>
      <c r="M191" s="4">
        <v>47725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-59861.09</v>
      </c>
      <c r="W191" s="4">
        <v>-119055.69</v>
      </c>
      <c r="X191" s="4">
        <v>0</v>
      </c>
      <c r="Y191" s="4">
        <v>-151689.28</v>
      </c>
      <c r="Z191" s="4">
        <v>-8817103.73</v>
      </c>
      <c r="AA191" s="4">
        <v>4300000</v>
      </c>
      <c r="AB191" s="4">
        <v>-818819</v>
      </c>
      <c r="AC191" s="4">
        <v>199967.4</v>
      </c>
      <c r="AD191" s="4">
        <v>3681148.4</v>
      </c>
      <c r="AE191" s="4">
        <v>-4479182.18</v>
      </c>
      <c r="AF191" s="4">
        <v>4321148.4</v>
      </c>
      <c r="AG191" s="4">
        <v>0</v>
      </c>
      <c r="AH191" s="4">
        <v>0</v>
      </c>
      <c r="AI191" s="4">
        <v>0</v>
      </c>
      <c r="AJ191" s="4">
        <v>0</v>
      </c>
      <c r="AK191" s="4">
        <v>861704</v>
      </c>
      <c r="AL191" s="4">
        <v>5182852.4</v>
      </c>
      <c r="AM191" s="4">
        <v>0</v>
      </c>
      <c r="AN191" s="4">
        <v>25937.18</v>
      </c>
      <c r="AO191" s="4">
        <v>0</v>
      </c>
      <c r="AP191" s="4">
        <v>0</v>
      </c>
      <c r="AQ191" s="4">
        <v>25937.18</v>
      </c>
      <c r="AR191" s="4">
        <v>780845.4</v>
      </c>
      <c r="AS191" s="4">
        <v>3951100.38</v>
      </c>
      <c r="AT191" s="4">
        <v>2959568.6</v>
      </c>
      <c r="AU191" s="4">
        <v>178477.34</v>
      </c>
      <c r="AV191" s="4">
        <v>7869991.72</v>
      </c>
      <c r="AW191" s="4">
        <v>7789873.73</v>
      </c>
      <c r="AX191" s="4">
        <v>603084.6</v>
      </c>
      <c r="AY191" s="4">
        <v>269575.12</v>
      </c>
      <c r="AZ191" s="4">
        <v>8662533.45</v>
      </c>
      <c r="BA191" s="4">
        <v>0</v>
      </c>
      <c r="BB191" s="4">
        <v>69592</v>
      </c>
      <c r="BC191" s="4">
        <v>91000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-166116.58</v>
      </c>
      <c r="BM191" s="4">
        <v>-166325.75</v>
      </c>
      <c r="BN191" s="4">
        <v>0</v>
      </c>
      <c r="BO191" s="4">
        <v>-5524.58</v>
      </c>
      <c r="BP191" s="4">
        <v>-798066.31</v>
      </c>
      <c r="BQ191" s="4">
        <v>0</v>
      </c>
      <c r="BR191" s="4">
        <v>-430044</v>
      </c>
      <c r="BS191" s="4">
        <v>-2717.49</v>
      </c>
      <c r="BT191" s="4">
        <v>-432761.49</v>
      </c>
      <c r="BU191" s="4">
        <v>-20458.45</v>
      </c>
      <c r="BV191" s="4">
        <v>3888386.91</v>
      </c>
      <c r="BW191" s="4">
        <v>0</v>
      </c>
      <c r="BX191" s="4">
        <v>0</v>
      </c>
      <c r="BY191" s="4">
        <v>0</v>
      </c>
      <c r="BZ191" s="4">
        <v>0</v>
      </c>
      <c r="CA191" s="4">
        <v>477704</v>
      </c>
      <c r="CB191" s="4">
        <v>4366090.91</v>
      </c>
      <c r="CC191" s="4">
        <v>0</v>
      </c>
      <c r="CD191" s="4">
        <v>5478.73</v>
      </c>
      <c r="CE191" s="4">
        <v>0</v>
      </c>
      <c r="CF191" s="4">
        <v>0</v>
      </c>
      <c r="CG191" s="4">
        <v>5478.73</v>
      </c>
      <c r="CH191" s="4">
        <v>1049109.95</v>
      </c>
      <c r="CI191" s="4">
        <v>4687958.44</v>
      </c>
      <c r="CJ191" s="4">
        <v>4568014.8</v>
      </c>
      <c r="CK191" s="4">
        <v>136819.38</v>
      </c>
      <c r="CL191" s="4">
        <v>10441902.57</v>
      </c>
      <c r="CM191" s="4">
        <v>7816495.05</v>
      </c>
      <c r="CN191" s="4">
        <v>643467.1</v>
      </c>
      <c r="CO191" s="4">
        <v>-523645.72</v>
      </c>
      <c r="CP191" s="4">
        <v>7936316.43</v>
      </c>
      <c r="CQ191" s="4">
        <v>-639566.78</v>
      </c>
      <c r="CR191" s="4">
        <v>350320.99</v>
      </c>
      <c r="CS191" s="4">
        <v>813000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-192752.32</v>
      </c>
      <c r="DC191" s="4">
        <v>-192752.32</v>
      </c>
      <c r="DD191" s="4">
        <v>0</v>
      </c>
      <c r="DE191" s="4">
        <v>331001.89</v>
      </c>
      <c r="DF191" s="4">
        <v>2836588.03</v>
      </c>
      <c r="DG191" s="4">
        <v>0</v>
      </c>
      <c r="DH191" s="4">
        <v>-171674</v>
      </c>
      <c r="DI191" s="4">
        <v>-197249.91</v>
      </c>
      <c r="DJ191" s="4">
        <v>-368923.91</v>
      </c>
      <c r="DK191" s="4">
        <v>489169.08</v>
      </c>
      <c r="DL191" s="4">
        <v>3519463</v>
      </c>
      <c r="DM191" s="4">
        <v>0</v>
      </c>
      <c r="DN191" s="4">
        <v>0</v>
      </c>
      <c r="DO191" s="4">
        <v>0</v>
      </c>
      <c r="DP191" s="4">
        <v>0</v>
      </c>
      <c r="DQ191" s="4">
        <v>0</v>
      </c>
      <c r="DR191" s="4">
        <v>3519463</v>
      </c>
      <c r="DS191" s="4">
        <v>0</v>
      </c>
      <c r="DT191" s="4">
        <v>494647.81</v>
      </c>
      <c r="DU191" s="4">
        <v>0</v>
      </c>
      <c r="DV191" s="4">
        <v>0</v>
      </c>
      <c r="DW191" s="4">
        <v>494647.81</v>
      </c>
      <c r="DX191" s="5">
        <v>1003145.65</v>
      </c>
      <c r="DY191" s="5">
        <v>5572694.07</v>
      </c>
      <c r="DZ191" s="5">
        <v>4803403.2</v>
      </c>
      <c r="EA191" s="5">
        <v>164132.23</v>
      </c>
      <c r="EB191" s="5">
        <v>11543375.15</v>
      </c>
      <c r="EC191" s="5">
        <v>9787012.11</v>
      </c>
      <c r="ED191" s="5">
        <v>924072.4</v>
      </c>
      <c r="EE191" s="5">
        <v>571000.76</v>
      </c>
      <c r="EF191" s="5">
        <v>11282085.27</v>
      </c>
      <c r="EG191" s="5">
        <v>-1567731.04</v>
      </c>
      <c r="EH191" s="5">
        <v>462510.06</v>
      </c>
      <c r="EI191" s="5">
        <v>1524526.05</v>
      </c>
      <c r="EJ191" s="5">
        <v>0</v>
      </c>
      <c r="EK191" s="5">
        <v>0</v>
      </c>
      <c r="EL191" s="5">
        <v>0</v>
      </c>
      <c r="EM191" s="5">
        <v>0</v>
      </c>
      <c r="EN191" s="5">
        <v>0</v>
      </c>
      <c r="EO191" s="5">
        <v>0</v>
      </c>
      <c r="EP191" s="5">
        <v>0</v>
      </c>
      <c r="EQ191" s="5">
        <v>0</v>
      </c>
      <c r="ER191" s="5">
        <v>-176879.34</v>
      </c>
      <c r="ES191" s="5">
        <v>-213237.51</v>
      </c>
      <c r="ET191" s="5">
        <v>0</v>
      </c>
      <c r="EU191" s="5">
        <v>242425.73</v>
      </c>
      <c r="EV191" s="5">
        <v>503715.61</v>
      </c>
      <c r="EW191" s="5">
        <v>0</v>
      </c>
      <c r="EX191" s="5">
        <v>-359960</v>
      </c>
      <c r="EY191" s="5">
        <v>0</v>
      </c>
      <c r="EZ191" s="5">
        <v>-359960</v>
      </c>
      <c r="FA191" s="5">
        <v>10280.83</v>
      </c>
      <c r="FB191" s="5">
        <v>3159503</v>
      </c>
      <c r="FC191" s="5">
        <v>0</v>
      </c>
      <c r="FD191" s="5">
        <v>0</v>
      </c>
      <c r="FE191" s="5">
        <v>0</v>
      </c>
      <c r="FF191" s="5">
        <v>0</v>
      </c>
      <c r="FG191" s="5">
        <v>0</v>
      </c>
      <c r="FH191" s="5">
        <v>3159503</v>
      </c>
      <c r="FI191" s="5">
        <v>0</v>
      </c>
      <c r="FJ191" s="5">
        <v>504928.64</v>
      </c>
      <c r="FK191" s="5">
        <v>0</v>
      </c>
      <c r="FL191" s="5">
        <v>0</v>
      </c>
      <c r="FM191" s="5">
        <v>504928.64</v>
      </c>
      <c r="FN191" s="11">
        <f t="shared" si="4"/>
        <v>-0.5435902687438865</v>
      </c>
      <c r="FO191" s="11">
        <f t="shared" si="5"/>
        <v>0.22996518137071892</v>
      </c>
    </row>
    <row r="192" spans="1:171" ht="12.75">
      <c r="A192" s="3" t="s">
        <v>251</v>
      </c>
      <c r="B192" s="4">
        <v>709323.6</v>
      </c>
      <c r="C192" s="4">
        <v>1545131.28</v>
      </c>
      <c r="D192" s="4">
        <v>2833489.22</v>
      </c>
      <c r="E192" s="4">
        <v>8685.37</v>
      </c>
      <c r="F192" s="4">
        <v>5096629.47</v>
      </c>
      <c r="G192" s="4">
        <v>3957433.63</v>
      </c>
      <c r="H192" s="4">
        <v>317144.05</v>
      </c>
      <c r="I192" s="4">
        <v>171195.96</v>
      </c>
      <c r="J192" s="4">
        <v>4445773.64</v>
      </c>
      <c r="K192" s="4">
        <v>-1690792.69</v>
      </c>
      <c r="L192" s="4">
        <v>0</v>
      </c>
      <c r="M192" s="4">
        <v>859410.5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-19623.91</v>
      </c>
      <c r="W192" s="4">
        <v>-14145.41</v>
      </c>
      <c r="X192" s="4">
        <v>0</v>
      </c>
      <c r="Y192" s="4">
        <v>-851006.1</v>
      </c>
      <c r="Z192" s="4">
        <v>-200150.27</v>
      </c>
      <c r="AA192" s="4">
        <v>1235000</v>
      </c>
      <c r="AB192" s="4">
        <v>-862014.24</v>
      </c>
      <c r="AC192" s="4">
        <v>0</v>
      </c>
      <c r="AD192" s="4">
        <v>372985.76</v>
      </c>
      <c r="AE192" s="4">
        <v>182217.19</v>
      </c>
      <c r="AF192" s="4">
        <v>437879.3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437879.3</v>
      </c>
      <c r="AM192" s="4">
        <v>0</v>
      </c>
      <c r="AN192" s="4">
        <v>351185.76</v>
      </c>
      <c r="AO192" s="4">
        <v>0</v>
      </c>
      <c r="AP192" s="4">
        <v>0</v>
      </c>
      <c r="AQ192" s="4">
        <v>351185.76</v>
      </c>
      <c r="AR192" s="4">
        <v>828742.8</v>
      </c>
      <c r="AS192" s="4">
        <v>1733170.79</v>
      </c>
      <c r="AT192" s="4">
        <v>2402830.12</v>
      </c>
      <c r="AU192" s="4">
        <v>23598.16</v>
      </c>
      <c r="AV192" s="4">
        <v>4988341.87</v>
      </c>
      <c r="AW192" s="4">
        <v>9987263.41</v>
      </c>
      <c r="AX192" s="4">
        <v>440856.95</v>
      </c>
      <c r="AY192" s="4">
        <v>325840.15</v>
      </c>
      <c r="AZ192" s="4">
        <v>10753960.51</v>
      </c>
      <c r="BA192" s="4">
        <v>-1262429.5</v>
      </c>
      <c r="BB192" s="4">
        <v>72172</v>
      </c>
      <c r="BC192" s="4">
        <v>7186506.5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-19080.63</v>
      </c>
      <c r="BM192" s="4">
        <v>-13500.89</v>
      </c>
      <c r="BN192" s="4">
        <v>0</v>
      </c>
      <c r="BO192" s="4">
        <v>5977168.37</v>
      </c>
      <c r="BP192" s="4">
        <v>211549.73</v>
      </c>
      <c r="BQ192" s="4">
        <v>600000</v>
      </c>
      <c r="BR192" s="4">
        <v>-274792.02</v>
      </c>
      <c r="BS192" s="4">
        <v>0</v>
      </c>
      <c r="BT192" s="4">
        <v>325207.98</v>
      </c>
      <c r="BU192" s="4">
        <v>281649.61</v>
      </c>
      <c r="BV192" s="4">
        <v>763087.28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763087.28</v>
      </c>
      <c r="CC192" s="4">
        <v>0</v>
      </c>
      <c r="CD192" s="4">
        <v>632835.37</v>
      </c>
      <c r="CE192" s="4">
        <v>0</v>
      </c>
      <c r="CF192" s="4">
        <v>0</v>
      </c>
      <c r="CG192" s="4">
        <v>632835.37</v>
      </c>
      <c r="CH192" s="4">
        <v>392570.92</v>
      </c>
      <c r="CI192" s="4">
        <v>2147387.31</v>
      </c>
      <c r="CJ192" s="4">
        <v>2424003.06</v>
      </c>
      <c r="CK192" s="4">
        <v>32390.4</v>
      </c>
      <c r="CL192" s="4">
        <v>4996351.69</v>
      </c>
      <c r="CM192" s="4">
        <v>3990576.41</v>
      </c>
      <c r="CN192" s="4">
        <v>241230.19</v>
      </c>
      <c r="CO192" s="4">
        <v>227957.02</v>
      </c>
      <c r="CP192" s="4">
        <v>4459763.62</v>
      </c>
      <c r="CQ192" s="4">
        <v>-619086.25</v>
      </c>
      <c r="CR192" s="4">
        <v>0</v>
      </c>
      <c r="CS192" s="4">
        <v>1617000</v>
      </c>
      <c r="CT192" s="4">
        <v>-1000084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-48499.5</v>
      </c>
      <c r="DC192" s="4">
        <v>-49820.22</v>
      </c>
      <c r="DD192" s="4">
        <v>0</v>
      </c>
      <c r="DE192" s="4">
        <v>-50669.75</v>
      </c>
      <c r="DF192" s="4">
        <v>485918.32</v>
      </c>
      <c r="DG192" s="4">
        <v>431545</v>
      </c>
      <c r="DH192" s="4">
        <v>-363087.28</v>
      </c>
      <c r="DI192" s="4">
        <v>0</v>
      </c>
      <c r="DJ192" s="4">
        <v>68457.72</v>
      </c>
      <c r="DK192" s="4">
        <v>-104305.34</v>
      </c>
      <c r="DL192" s="4">
        <v>831545</v>
      </c>
      <c r="DM192" s="4">
        <v>0</v>
      </c>
      <c r="DN192" s="4">
        <v>0</v>
      </c>
      <c r="DO192" s="4">
        <v>0</v>
      </c>
      <c r="DP192" s="4">
        <v>0</v>
      </c>
      <c r="DQ192" s="4">
        <v>0</v>
      </c>
      <c r="DR192" s="4">
        <v>831545</v>
      </c>
      <c r="DS192" s="4">
        <v>0</v>
      </c>
      <c r="DT192" s="4">
        <v>528530.03</v>
      </c>
      <c r="DU192" s="4">
        <v>0</v>
      </c>
      <c r="DV192" s="4">
        <v>0</v>
      </c>
      <c r="DW192" s="4">
        <v>528530.03</v>
      </c>
      <c r="DX192" s="4">
        <v>154494.32</v>
      </c>
      <c r="DY192" s="4">
        <v>2461379.88</v>
      </c>
      <c r="DZ192" s="4">
        <v>2118694.2</v>
      </c>
      <c r="EA192" s="4">
        <v>30672.71</v>
      </c>
      <c r="EB192" s="4">
        <v>4765241.11</v>
      </c>
      <c r="EC192" s="4">
        <v>3705664.18</v>
      </c>
      <c r="ED192" s="4">
        <v>258924.68</v>
      </c>
      <c r="EE192" s="4">
        <v>122701.29</v>
      </c>
      <c r="EF192" s="4">
        <v>4087290.15</v>
      </c>
      <c r="EG192" s="4">
        <v>-103816</v>
      </c>
      <c r="EH192" s="4">
        <v>0</v>
      </c>
      <c r="EI192" s="4">
        <v>2004000</v>
      </c>
      <c r="EJ192" s="4">
        <v>-1600000</v>
      </c>
      <c r="EK192" s="4">
        <v>0</v>
      </c>
      <c r="EL192" s="4">
        <v>0</v>
      </c>
      <c r="EM192" s="4">
        <v>0</v>
      </c>
      <c r="EN192" s="4">
        <v>0</v>
      </c>
      <c r="EO192" s="4">
        <v>0</v>
      </c>
      <c r="EP192" s="4">
        <v>0</v>
      </c>
      <c r="EQ192" s="4">
        <v>0</v>
      </c>
      <c r="ER192" s="4">
        <v>-37734.62</v>
      </c>
      <c r="ES192" s="4">
        <v>-38839.01</v>
      </c>
      <c r="ET192" s="4">
        <v>0</v>
      </c>
      <c r="EU192" s="4">
        <v>262449.38</v>
      </c>
      <c r="EV192" s="4">
        <v>940400.34</v>
      </c>
      <c r="EW192" s="4">
        <v>0</v>
      </c>
      <c r="EX192" s="4">
        <v>-330000</v>
      </c>
      <c r="EY192" s="4">
        <v>0</v>
      </c>
      <c r="EZ192" s="4">
        <v>-330000</v>
      </c>
      <c r="FA192" s="4">
        <v>406547.49</v>
      </c>
      <c r="FB192" s="4">
        <v>501545</v>
      </c>
      <c r="FC192" s="4">
        <v>0</v>
      </c>
      <c r="FD192" s="4">
        <v>0</v>
      </c>
      <c r="FE192" s="4">
        <v>0</v>
      </c>
      <c r="FF192" s="4">
        <v>0</v>
      </c>
      <c r="FG192" s="4">
        <v>0</v>
      </c>
      <c r="FH192" s="4">
        <v>501545</v>
      </c>
      <c r="FI192" s="4">
        <v>0</v>
      </c>
      <c r="FJ192" s="4">
        <v>935077.52</v>
      </c>
      <c r="FK192" s="4">
        <v>0</v>
      </c>
      <c r="FL192" s="4">
        <v>0</v>
      </c>
      <c r="FM192" s="4">
        <v>935077.52</v>
      </c>
      <c r="FN192" s="11">
        <f t="shared" si="4"/>
        <v>0.3017094175954509</v>
      </c>
      <c r="FO192" s="11">
        <f t="shared" si="5"/>
        <v>0</v>
      </c>
    </row>
    <row r="193" spans="1:171" ht="12.75">
      <c r="A193" s="3" t="s">
        <v>252</v>
      </c>
      <c r="B193" s="4">
        <v>721705.5</v>
      </c>
      <c r="C193" s="4">
        <v>10220378.14</v>
      </c>
      <c r="D193" s="4">
        <v>7240907.45</v>
      </c>
      <c r="E193" s="4">
        <v>55072.73</v>
      </c>
      <c r="F193" s="4">
        <v>18238063.82</v>
      </c>
      <c r="G193" s="4">
        <v>14483305.54</v>
      </c>
      <c r="H193" s="4">
        <v>629371.81</v>
      </c>
      <c r="I193" s="4">
        <v>1318019.7</v>
      </c>
      <c r="J193" s="4">
        <v>16430697.05</v>
      </c>
      <c r="K193" s="4">
        <v>-2584968.96</v>
      </c>
      <c r="L193" s="4">
        <v>430056.5</v>
      </c>
      <c r="M193" s="4">
        <v>2622899.65</v>
      </c>
      <c r="N193" s="4">
        <v>-820374.65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-96141.14</v>
      </c>
      <c r="W193" s="4">
        <v>-117210.57</v>
      </c>
      <c r="X193" s="4">
        <v>0</v>
      </c>
      <c r="Y193" s="4">
        <v>-448528.6</v>
      </c>
      <c r="Z193" s="4">
        <v>1358838.17</v>
      </c>
      <c r="AA193" s="4">
        <v>0</v>
      </c>
      <c r="AB193" s="4">
        <v>-1104042.42</v>
      </c>
      <c r="AC193" s="4">
        <v>0</v>
      </c>
      <c r="AD193" s="4">
        <v>-1104042.42</v>
      </c>
      <c r="AE193" s="4">
        <v>2371877.37</v>
      </c>
      <c r="AF193" s="4">
        <v>1825004.58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1825004.58</v>
      </c>
      <c r="AM193" s="4">
        <v>0</v>
      </c>
      <c r="AN193" s="4">
        <v>2897729.82</v>
      </c>
      <c r="AO193" s="4">
        <v>0</v>
      </c>
      <c r="AP193" s="4">
        <v>0</v>
      </c>
      <c r="AQ193" s="4">
        <v>2897729.82</v>
      </c>
      <c r="AR193" s="4">
        <v>924860.79</v>
      </c>
      <c r="AS193" s="4">
        <v>11716876.05</v>
      </c>
      <c r="AT193" s="4">
        <v>9051850.22</v>
      </c>
      <c r="AU193" s="4">
        <v>107216.72</v>
      </c>
      <c r="AV193" s="4">
        <v>21800803.78</v>
      </c>
      <c r="AW193" s="4">
        <v>16166433.84</v>
      </c>
      <c r="AX193" s="4">
        <v>902860.69</v>
      </c>
      <c r="AY193" s="4">
        <v>1549565.6</v>
      </c>
      <c r="AZ193" s="4">
        <v>18618860.13</v>
      </c>
      <c r="BA193" s="4">
        <v>-4658639.11</v>
      </c>
      <c r="BB193" s="4">
        <v>26000</v>
      </c>
      <c r="BC193" s="4">
        <v>2619772.69</v>
      </c>
      <c r="BD193" s="4">
        <v>-1355864.68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-27894.4</v>
      </c>
      <c r="BM193" s="4">
        <v>-49331.57</v>
      </c>
      <c r="BN193" s="4">
        <v>0</v>
      </c>
      <c r="BO193" s="4">
        <v>-3396625.5</v>
      </c>
      <c r="BP193" s="4">
        <v>-214681.85</v>
      </c>
      <c r="BQ193" s="4">
        <v>3433057.38</v>
      </c>
      <c r="BR193" s="4">
        <v>-2000951.8</v>
      </c>
      <c r="BS193" s="4">
        <v>0</v>
      </c>
      <c r="BT193" s="4">
        <v>1432105.58</v>
      </c>
      <c r="BU193" s="4">
        <v>-944605.55</v>
      </c>
      <c r="BV193" s="4">
        <v>3267611.62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3267611.62</v>
      </c>
      <c r="CC193" s="4">
        <v>0</v>
      </c>
      <c r="CD193" s="4">
        <v>1953124.27</v>
      </c>
      <c r="CE193" s="4">
        <v>0</v>
      </c>
      <c r="CF193" s="4">
        <v>0</v>
      </c>
      <c r="CG193" s="4">
        <v>1953124.27</v>
      </c>
      <c r="CH193" s="4">
        <v>1146316.85</v>
      </c>
      <c r="CI193" s="4">
        <v>13756194.27</v>
      </c>
      <c r="CJ193" s="4">
        <v>9198658.75</v>
      </c>
      <c r="CK193" s="4">
        <v>123338.2</v>
      </c>
      <c r="CL193" s="4">
        <v>24224508.07</v>
      </c>
      <c r="CM193" s="4">
        <v>17869489.51</v>
      </c>
      <c r="CN193" s="4">
        <v>1218476.56</v>
      </c>
      <c r="CO193" s="4">
        <v>1922868.14</v>
      </c>
      <c r="CP193" s="4">
        <v>21010834.21</v>
      </c>
      <c r="CQ193" s="4">
        <v>-5796575.16</v>
      </c>
      <c r="CR193" s="4">
        <v>211705</v>
      </c>
      <c r="CS193" s="4">
        <v>2491000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-29500</v>
      </c>
      <c r="DA193" s="4">
        <v>8100</v>
      </c>
      <c r="DB193" s="4">
        <v>-22970.53</v>
      </c>
      <c r="DC193" s="4">
        <v>-97610.17</v>
      </c>
      <c r="DD193" s="4">
        <v>0</v>
      </c>
      <c r="DE193" s="4">
        <v>-3138240.69</v>
      </c>
      <c r="DF193" s="4">
        <v>75433.17</v>
      </c>
      <c r="DG193" s="4">
        <v>269057.39</v>
      </c>
      <c r="DH193" s="4">
        <v>-1067548.65</v>
      </c>
      <c r="DI193" s="4">
        <v>0</v>
      </c>
      <c r="DJ193" s="4">
        <v>-798491.26</v>
      </c>
      <c r="DK193" s="4">
        <v>-938178.36</v>
      </c>
      <c r="DL193" s="4">
        <v>2469120.36</v>
      </c>
      <c r="DM193" s="4">
        <v>0</v>
      </c>
      <c r="DN193" s="4">
        <v>0</v>
      </c>
      <c r="DO193" s="4">
        <v>0</v>
      </c>
      <c r="DP193" s="4">
        <v>0</v>
      </c>
      <c r="DQ193" s="4">
        <v>0</v>
      </c>
      <c r="DR193" s="4">
        <v>2469120.36</v>
      </c>
      <c r="DS193" s="4">
        <v>0</v>
      </c>
      <c r="DT193" s="4">
        <v>1014945.91</v>
      </c>
      <c r="DU193" s="4">
        <v>0</v>
      </c>
      <c r="DV193" s="4">
        <v>0</v>
      </c>
      <c r="DW193" s="4">
        <v>1014945.91</v>
      </c>
      <c r="DX193" s="5">
        <v>1494922.69</v>
      </c>
      <c r="DY193" s="5">
        <v>17507806.23</v>
      </c>
      <c r="DZ193" s="5">
        <v>11755651.65</v>
      </c>
      <c r="EA193" s="5">
        <v>115915.12</v>
      </c>
      <c r="EB193" s="5">
        <v>30874295.69</v>
      </c>
      <c r="EC193" s="5">
        <v>21078399.74</v>
      </c>
      <c r="ED193" s="5">
        <v>985663.3</v>
      </c>
      <c r="EE193" s="5">
        <v>2177010.95</v>
      </c>
      <c r="EF193" s="5">
        <v>24241073.99</v>
      </c>
      <c r="EG193" s="5">
        <v>-6302284.38</v>
      </c>
      <c r="EH193" s="5">
        <v>16500</v>
      </c>
      <c r="EI193" s="5">
        <v>4026447</v>
      </c>
      <c r="EJ193" s="5">
        <v>0</v>
      </c>
      <c r="EK193" s="5">
        <v>0</v>
      </c>
      <c r="EL193" s="5">
        <v>0</v>
      </c>
      <c r="EM193" s="5">
        <v>0</v>
      </c>
      <c r="EN193" s="5">
        <v>0</v>
      </c>
      <c r="EO193" s="5">
        <v>0</v>
      </c>
      <c r="EP193" s="5">
        <v>0</v>
      </c>
      <c r="EQ193" s="5">
        <v>11200</v>
      </c>
      <c r="ER193" s="5">
        <v>110018.75</v>
      </c>
      <c r="ES193" s="5">
        <v>-83384.29</v>
      </c>
      <c r="ET193" s="5">
        <v>0</v>
      </c>
      <c r="EU193" s="5">
        <v>-2138118.63</v>
      </c>
      <c r="EV193" s="5">
        <v>4495103.07</v>
      </c>
      <c r="EW193" s="5">
        <v>0</v>
      </c>
      <c r="EX193" s="5">
        <v>-896508.01</v>
      </c>
      <c r="EY193" s="5">
        <v>0</v>
      </c>
      <c r="EZ193" s="5">
        <v>-896508.01</v>
      </c>
      <c r="FA193" s="5">
        <v>3317502.45</v>
      </c>
      <c r="FB193" s="5">
        <v>1568308.1</v>
      </c>
      <c r="FC193" s="5">
        <v>0</v>
      </c>
      <c r="FD193" s="5">
        <v>0</v>
      </c>
      <c r="FE193" s="5">
        <v>0</v>
      </c>
      <c r="FF193" s="5">
        <v>0</v>
      </c>
      <c r="FG193" s="5">
        <v>0</v>
      </c>
      <c r="FH193" s="5">
        <v>1568308.1</v>
      </c>
      <c r="FI193" s="5">
        <v>0</v>
      </c>
      <c r="FJ193" s="5">
        <v>4332448.36</v>
      </c>
      <c r="FK193" s="5">
        <v>0</v>
      </c>
      <c r="FL193" s="5">
        <v>0</v>
      </c>
      <c r="FM193" s="5">
        <v>4332448.36</v>
      </c>
      <c r="FN193" s="11">
        <f t="shared" si="4"/>
        <v>0.18509547933917583</v>
      </c>
      <c r="FO193" s="11">
        <f t="shared" si="5"/>
        <v>0</v>
      </c>
    </row>
    <row r="194" spans="1:171" ht="12.75">
      <c r="A194" s="3" t="s">
        <v>253</v>
      </c>
      <c r="B194" s="4">
        <v>418297.9</v>
      </c>
      <c r="C194" s="4">
        <v>7941558.45</v>
      </c>
      <c r="D194" s="4">
        <v>9860347.09</v>
      </c>
      <c r="E194" s="4">
        <v>106205.04</v>
      </c>
      <c r="F194" s="4">
        <v>18326408.48</v>
      </c>
      <c r="G194" s="4">
        <v>15437557.52</v>
      </c>
      <c r="H194" s="4">
        <v>918027.07</v>
      </c>
      <c r="I194" s="4">
        <v>1371644.48</v>
      </c>
      <c r="J194" s="4">
        <v>17727229.07</v>
      </c>
      <c r="K194" s="4">
        <v>-4165377.19</v>
      </c>
      <c r="L194" s="4">
        <v>38949</v>
      </c>
      <c r="M194" s="4">
        <v>3678231.6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-8424.59</v>
      </c>
      <c r="W194" s="4">
        <v>-8424.59</v>
      </c>
      <c r="X194" s="4">
        <v>0</v>
      </c>
      <c r="Y194" s="4">
        <v>-456621.18</v>
      </c>
      <c r="Z194" s="4">
        <v>142558.23</v>
      </c>
      <c r="AA194" s="4">
        <v>0</v>
      </c>
      <c r="AB194" s="4">
        <v>-341361.21</v>
      </c>
      <c r="AC194" s="4">
        <v>0</v>
      </c>
      <c r="AD194" s="4">
        <v>-341361.21</v>
      </c>
      <c r="AE194" s="4">
        <v>1307579.27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2086977.29</v>
      </c>
      <c r="AO194" s="4">
        <v>0</v>
      </c>
      <c r="AP194" s="4">
        <v>0</v>
      </c>
      <c r="AQ194" s="4">
        <v>2086977.29</v>
      </c>
      <c r="AR194" s="4">
        <v>1250318.04</v>
      </c>
      <c r="AS194" s="4">
        <v>8871725.63</v>
      </c>
      <c r="AT194" s="4">
        <v>11575201.14</v>
      </c>
      <c r="AU194" s="4">
        <v>99516.48</v>
      </c>
      <c r="AV194" s="4">
        <v>21796761.29</v>
      </c>
      <c r="AW194" s="4">
        <v>16859963.23</v>
      </c>
      <c r="AX194" s="4">
        <v>2065386.14</v>
      </c>
      <c r="AY194" s="4">
        <v>2605517.24</v>
      </c>
      <c r="AZ194" s="4">
        <v>21530866.61</v>
      </c>
      <c r="BA194" s="4">
        <v>-10527238.55</v>
      </c>
      <c r="BB194" s="4">
        <v>129430</v>
      </c>
      <c r="BC194" s="4">
        <v>3330423.4</v>
      </c>
      <c r="BD194" s="4">
        <v>0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-43073.33</v>
      </c>
      <c r="BM194" s="4">
        <v>-43073.33</v>
      </c>
      <c r="BN194" s="4">
        <v>0</v>
      </c>
      <c r="BO194" s="4">
        <v>-7110458.48</v>
      </c>
      <c r="BP194" s="4">
        <v>-6844563.8</v>
      </c>
      <c r="BQ194" s="4">
        <v>6649576.27</v>
      </c>
      <c r="BR194" s="4">
        <v>-40326.54</v>
      </c>
      <c r="BS194" s="4">
        <v>0</v>
      </c>
      <c r="BT194" s="4">
        <v>6609249.73</v>
      </c>
      <c r="BU194" s="4">
        <v>-736185.25</v>
      </c>
      <c r="BV194" s="4">
        <v>6609249.73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6609249.73</v>
      </c>
      <c r="CC194" s="4">
        <v>0</v>
      </c>
      <c r="CD194" s="4">
        <v>1350792.04</v>
      </c>
      <c r="CE194" s="4">
        <v>0</v>
      </c>
      <c r="CF194" s="4">
        <v>0</v>
      </c>
      <c r="CG194" s="4">
        <v>1350792.04</v>
      </c>
      <c r="CH194" s="4">
        <v>1346998.83</v>
      </c>
      <c r="CI194" s="4">
        <v>10654305.55</v>
      </c>
      <c r="CJ194" s="4">
        <v>13647871.47</v>
      </c>
      <c r="CK194" s="4">
        <v>207089.76</v>
      </c>
      <c r="CL194" s="4">
        <v>25856265.61</v>
      </c>
      <c r="CM194" s="4">
        <v>19872851.98</v>
      </c>
      <c r="CN194" s="4">
        <v>2124259.38</v>
      </c>
      <c r="CO194" s="4">
        <v>2819372.97</v>
      </c>
      <c r="CP194" s="4">
        <v>24816484.33</v>
      </c>
      <c r="CQ194" s="4">
        <v>-10569327.31</v>
      </c>
      <c r="CR194" s="4">
        <v>144000</v>
      </c>
      <c r="CS194" s="4">
        <v>9195463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-391351.03</v>
      </c>
      <c r="DC194" s="4">
        <v>-389627.64</v>
      </c>
      <c r="DD194" s="4">
        <v>0</v>
      </c>
      <c r="DE194" s="4">
        <v>-1621215.34</v>
      </c>
      <c r="DF194" s="4">
        <v>-581434.06</v>
      </c>
      <c r="DG194" s="4">
        <v>8498935.35</v>
      </c>
      <c r="DH194" s="4">
        <v>-518832.38</v>
      </c>
      <c r="DI194" s="4">
        <v>0</v>
      </c>
      <c r="DJ194" s="4">
        <v>7980102.97</v>
      </c>
      <c r="DK194" s="4">
        <v>1575318.8</v>
      </c>
      <c r="DL194" s="4">
        <v>14591076.09</v>
      </c>
      <c r="DM194" s="4">
        <v>0</v>
      </c>
      <c r="DN194" s="4">
        <v>0</v>
      </c>
      <c r="DO194" s="4">
        <v>0</v>
      </c>
      <c r="DP194" s="4">
        <v>0</v>
      </c>
      <c r="DQ194" s="4">
        <v>0</v>
      </c>
      <c r="DR194" s="4">
        <v>14591076.09</v>
      </c>
      <c r="DS194" s="4">
        <v>0</v>
      </c>
      <c r="DT194" s="4">
        <v>2926110.84</v>
      </c>
      <c r="DU194" s="4">
        <v>0</v>
      </c>
      <c r="DV194" s="4">
        <v>0</v>
      </c>
      <c r="DW194" s="4">
        <v>2926110.84</v>
      </c>
      <c r="DX194" s="4">
        <v>1149841.32</v>
      </c>
      <c r="DY194" s="4">
        <v>13463569.1</v>
      </c>
      <c r="DZ194" s="4">
        <v>15731025.12</v>
      </c>
      <c r="EA194" s="4">
        <v>347910.38</v>
      </c>
      <c r="EB194" s="4">
        <v>30692345.92</v>
      </c>
      <c r="EC194" s="4">
        <v>24598562.55</v>
      </c>
      <c r="ED194" s="4">
        <v>1685210.27</v>
      </c>
      <c r="EE194" s="4">
        <v>4043285.82</v>
      </c>
      <c r="EF194" s="4">
        <v>30327058.64</v>
      </c>
      <c r="EG194" s="4">
        <v>-15368488.59</v>
      </c>
      <c r="EH194" s="4">
        <v>30000</v>
      </c>
      <c r="EI194" s="4">
        <v>9337515.74</v>
      </c>
      <c r="EJ194" s="4">
        <v>0</v>
      </c>
      <c r="EK194" s="4">
        <v>0</v>
      </c>
      <c r="EL194" s="4">
        <v>-8700</v>
      </c>
      <c r="EM194" s="4">
        <v>0</v>
      </c>
      <c r="EN194" s="4">
        <v>0</v>
      </c>
      <c r="EO194" s="4">
        <v>0</v>
      </c>
      <c r="EP194" s="4">
        <v>0</v>
      </c>
      <c r="EQ194" s="4">
        <v>0</v>
      </c>
      <c r="ER194" s="4">
        <v>-296568.21</v>
      </c>
      <c r="ES194" s="4">
        <v>-428283.03</v>
      </c>
      <c r="ET194" s="4">
        <v>0</v>
      </c>
      <c r="EU194" s="4">
        <v>-6306241.06</v>
      </c>
      <c r="EV194" s="4">
        <v>-5940953.78</v>
      </c>
      <c r="EW194" s="4">
        <v>3500000.58</v>
      </c>
      <c r="EX194" s="4">
        <v>-5592522.89</v>
      </c>
      <c r="EY194" s="4">
        <v>0</v>
      </c>
      <c r="EZ194" s="4">
        <v>-2092522.31</v>
      </c>
      <c r="FA194" s="4">
        <v>-1116327.23</v>
      </c>
      <c r="FB194" s="4">
        <v>12501710.55</v>
      </c>
      <c r="FC194" s="4">
        <v>0</v>
      </c>
      <c r="FD194" s="4">
        <v>0</v>
      </c>
      <c r="FE194" s="4">
        <v>0</v>
      </c>
      <c r="FF194" s="4">
        <v>0</v>
      </c>
      <c r="FG194" s="4">
        <v>0</v>
      </c>
      <c r="FH194" s="4">
        <v>12501710.55</v>
      </c>
      <c r="FI194" s="4">
        <v>0</v>
      </c>
      <c r="FJ194" s="4">
        <v>1809783.61</v>
      </c>
      <c r="FK194" s="4">
        <v>0</v>
      </c>
      <c r="FL194" s="4">
        <v>0</v>
      </c>
      <c r="FM194" s="4">
        <v>1809783.61</v>
      </c>
      <c r="FN194" s="11">
        <f t="shared" si="4"/>
        <v>-0.43086942407301004</v>
      </c>
      <c r="FO194" s="11">
        <f t="shared" si="5"/>
        <v>0.34835808796983614</v>
      </c>
    </row>
    <row r="195" spans="1:171" ht="12.75">
      <c r="A195" s="3" t="s">
        <v>254</v>
      </c>
      <c r="B195" s="4">
        <v>634425.86</v>
      </c>
      <c r="C195" s="4">
        <v>2401126.47</v>
      </c>
      <c r="D195" s="4">
        <v>2473832.25</v>
      </c>
      <c r="E195" s="4">
        <v>96701.35</v>
      </c>
      <c r="F195" s="4">
        <v>5606085.93</v>
      </c>
      <c r="G195" s="4">
        <v>5817392.11</v>
      </c>
      <c r="H195" s="4">
        <v>347041.62</v>
      </c>
      <c r="I195" s="4">
        <v>591501.62</v>
      </c>
      <c r="J195" s="4">
        <v>6755935.35</v>
      </c>
      <c r="K195" s="4">
        <v>-69679.7</v>
      </c>
      <c r="L195" s="4">
        <v>66501</v>
      </c>
      <c r="M195" s="4">
        <v>1340010</v>
      </c>
      <c r="N195" s="4">
        <v>0</v>
      </c>
      <c r="O195" s="4">
        <v>0</v>
      </c>
      <c r="P195" s="4">
        <v>-40000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-14913.16</v>
      </c>
      <c r="W195" s="4">
        <v>-14913.16</v>
      </c>
      <c r="X195" s="4">
        <v>0</v>
      </c>
      <c r="Y195" s="4">
        <v>1281918.14</v>
      </c>
      <c r="Z195" s="4">
        <v>132068.72</v>
      </c>
      <c r="AA195" s="4">
        <v>280000</v>
      </c>
      <c r="AB195" s="4">
        <v>-73848</v>
      </c>
      <c r="AC195" s="4">
        <v>0</v>
      </c>
      <c r="AD195" s="4">
        <v>206152</v>
      </c>
      <c r="AE195" s="4">
        <v>74273.11</v>
      </c>
      <c r="AF195" s="4">
        <v>378456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378456</v>
      </c>
      <c r="AM195" s="4">
        <v>0</v>
      </c>
      <c r="AN195" s="4">
        <v>232879.36</v>
      </c>
      <c r="AO195" s="4">
        <v>0</v>
      </c>
      <c r="AP195" s="4">
        <v>0</v>
      </c>
      <c r="AQ195" s="4">
        <v>232879.36</v>
      </c>
      <c r="AR195" s="4">
        <v>363408.94</v>
      </c>
      <c r="AS195" s="4">
        <v>2740023.99</v>
      </c>
      <c r="AT195" s="4">
        <v>2445434.71</v>
      </c>
      <c r="AU195" s="4">
        <v>426058.01</v>
      </c>
      <c r="AV195" s="4">
        <v>5974925.65</v>
      </c>
      <c r="AW195" s="4">
        <v>4621578.56</v>
      </c>
      <c r="AX195" s="4">
        <v>542244.17</v>
      </c>
      <c r="AY195" s="4">
        <v>219054.84</v>
      </c>
      <c r="AZ195" s="4">
        <v>5382877.57</v>
      </c>
      <c r="BA195" s="4">
        <v>-26672.6</v>
      </c>
      <c r="BB195" s="4">
        <v>4200</v>
      </c>
      <c r="BC195" s="4">
        <v>244800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-10242.76</v>
      </c>
      <c r="BM195" s="4">
        <v>-10409.29</v>
      </c>
      <c r="BN195" s="4">
        <v>0</v>
      </c>
      <c r="BO195" s="4">
        <v>212084.64</v>
      </c>
      <c r="BP195" s="4">
        <v>804132.72</v>
      </c>
      <c r="BQ195" s="4">
        <v>0</v>
      </c>
      <c r="BR195" s="4">
        <v>-138468</v>
      </c>
      <c r="BS195" s="4">
        <v>0</v>
      </c>
      <c r="BT195" s="4">
        <v>-138468</v>
      </c>
      <c r="BU195" s="4">
        <v>817821.47</v>
      </c>
      <c r="BV195" s="4">
        <v>239988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239988</v>
      </c>
      <c r="CC195" s="4">
        <v>0</v>
      </c>
      <c r="CD195" s="4">
        <v>1050700.83</v>
      </c>
      <c r="CE195" s="4">
        <v>0</v>
      </c>
      <c r="CF195" s="4">
        <v>0</v>
      </c>
      <c r="CG195" s="4">
        <v>1050700.83</v>
      </c>
      <c r="CH195" s="4">
        <v>320496.8</v>
      </c>
      <c r="CI195" s="4">
        <v>3221417.64</v>
      </c>
      <c r="CJ195" s="4">
        <v>2325470.6</v>
      </c>
      <c r="CK195" s="4">
        <v>859964.51</v>
      </c>
      <c r="CL195" s="4">
        <v>6727349.55</v>
      </c>
      <c r="CM195" s="4">
        <v>5531460.28</v>
      </c>
      <c r="CN195" s="4">
        <v>534225.89</v>
      </c>
      <c r="CO195" s="4">
        <v>379348.03</v>
      </c>
      <c r="CP195" s="4">
        <v>6445034.2</v>
      </c>
      <c r="CQ195" s="4">
        <v>-721630</v>
      </c>
      <c r="CR195" s="4">
        <v>257504.15</v>
      </c>
      <c r="CS195" s="4">
        <v>1181666</v>
      </c>
      <c r="CT195" s="4">
        <v>-25426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-7475.9</v>
      </c>
      <c r="DC195" s="4">
        <v>-8142.12</v>
      </c>
      <c r="DD195" s="4">
        <v>0</v>
      </c>
      <c r="DE195" s="4">
        <v>684638.25</v>
      </c>
      <c r="DF195" s="4">
        <v>966953.6</v>
      </c>
      <c r="DG195" s="4">
        <v>0</v>
      </c>
      <c r="DH195" s="4">
        <v>-89228</v>
      </c>
      <c r="DI195" s="4">
        <v>0</v>
      </c>
      <c r="DJ195" s="4">
        <v>-89228</v>
      </c>
      <c r="DK195" s="4">
        <v>343904.24</v>
      </c>
      <c r="DL195" s="4">
        <v>150760</v>
      </c>
      <c r="DM195" s="4">
        <v>0</v>
      </c>
      <c r="DN195" s="4">
        <v>0</v>
      </c>
      <c r="DO195" s="4">
        <v>0</v>
      </c>
      <c r="DP195" s="4">
        <v>0</v>
      </c>
      <c r="DQ195" s="4">
        <v>0</v>
      </c>
      <c r="DR195" s="4">
        <v>150760</v>
      </c>
      <c r="DS195" s="4">
        <v>0</v>
      </c>
      <c r="DT195" s="4">
        <v>1394605.07</v>
      </c>
      <c r="DU195" s="4">
        <v>0</v>
      </c>
      <c r="DV195" s="4">
        <v>0</v>
      </c>
      <c r="DW195" s="4">
        <v>1394605.07</v>
      </c>
      <c r="DX195" s="4">
        <v>308351.5</v>
      </c>
      <c r="DY195" s="4">
        <v>3627603.72</v>
      </c>
      <c r="DZ195" s="4">
        <v>2362927.05</v>
      </c>
      <c r="EA195" s="4">
        <v>772874.6</v>
      </c>
      <c r="EB195" s="4">
        <v>7071756.87</v>
      </c>
      <c r="EC195" s="4">
        <v>6478241.15</v>
      </c>
      <c r="ED195" s="4">
        <v>543444.9</v>
      </c>
      <c r="EE195" s="4">
        <v>739501.72</v>
      </c>
      <c r="EF195" s="4">
        <v>7761187.77</v>
      </c>
      <c r="EG195" s="4">
        <v>-2284089.36</v>
      </c>
      <c r="EH195" s="4">
        <v>3125</v>
      </c>
      <c r="EI195" s="4">
        <v>2034728.77</v>
      </c>
      <c r="EJ195" s="4">
        <v>0</v>
      </c>
      <c r="EK195" s="4">
        <v>0</v>
      </c>
      <c r="EL195" s="4">
        <v>0</v>
      </c>
      <c r="EM195" s="4">
        <v>0</v>
      </c>
      <c r="EN195" s="4">
        <v>0</v>
      </c>
      <c r="EO195" s="4">
        <v>0</v>
      </c>
      <c r="EP195" s="4">
        <v>0</v>
      </c>
      <c r="EQ195" s="4">
        <v>0</v>
      </c>
      <c r="ER195" s="4">
        <v>-8902.12</v>
      </c>
      <c r="ES195" s="4">
        <v>-11372.87</v>
      </c>
      <c r="ET195" s="4">
        <v>0</v>
      </c>
      <c r="EU195" s="4">
        <v>-255137.71</v>
      </c>
      <c r="EV195" s="4">
        <v>-944568.61</v>
      </c>
      <c r="EW195" s="4">
        <v>650000</v>
      </c>
      <c r="EX195" s="4">
        <v>-69743.13</v>
      </c>
      <c r="EY195" s="4">
        <v>0</v>
      </c>
      <c r="EZ195" s="4">
        <v>580256.87</v>
      </c>
      <c r="FA195" s="4">
        <v>-429745.47</v>
      </c>
      <c r="FB195" s="4">
        <v>731016.87</v>
      </c>
      <c r="FC195" s="4">
        <v>0</v>
      </c>
      <c r="FD195" s="4">
        <v>0</v>
      </c>
      <c r="FE195" s="4">
        <v>0</v>
      </c>
      <c r="FF195" s="4">
        <v>0</v>
      </c>
      <c r="FG195" s="4">
        <v>0</v>
      </c>
      <c r="FH195" s="4">
        <v>731016.87</v>
      </c>
      <c r="FI195" s="4">
        <v>0</v>
      </c>
      <c r="FJ195" s="4">
        <v>964859.6</v>
      </c>
      <c r="FK195" s="4">
        <v>0</v>
      </c>
      <c r="FL195" s="4">
        <v>0</v>
      </c>
      <c r="FM195" s="4">
        <v>964859.6</v>
      </c>
      <c r="FN195" s="11">
        <f t="shared" si="4"/>
        <v>0.13555138385293497</v>
      </c>
      <c r="FO195" s="11">
        <f t="shared" si="5"/>
        <v>0</v>
      </c>
    </row>
    <row r="196" spans="1:171" ht="12.75">
      <c r="A196" s="3" t="s">
        <v>255</v>
      </c>
      <c r="B196" s="4">
        <v>970643.91</v>
      </c>
      <c r="C196" s="4">
        <v>5248690.44</v>
      </c>
      <c r="D196" s="4">
        <v>7919871.9</v>
      </c>
      <c r="E196" s="4">
        <v>171292.77</v>
      </c>
      <c r="F196" s="4">
        <v>14310499.02</v>
      </c>
      <c r="G196" s="4">
        <v>11362584.94</v>
      </c>
      <c r="H196" s="4">
        <v>1513562.86</v>
      </c>
      <c r="I196" s="4">
        <v>1040416.06</v>
      </c>
      <c r="J196" s="4">
        <v>13916563.86</v>
      </c>
      <c r="K196" s="4">
        <v>-1123844.28</v>
      </c>
      <c r="L196" s="4">
        <v>0</v>
      </c>
      <c r="M196" s="4">
        <v>844659</v>
      </c>
      <c r="N196" s="4">
        <v>0</v>
      </c>
      <c r="O196" s="4">
        <v>0</v>
      </c>
      <c r="P196" s="4">
        <v>-260000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1054.45</v>
      </c>
      <c r="W196" s="4">
        <v>-23457.18</v>
      </c>
      <c r="X196" s="4">
        <v>0</v>
      </c>
      <c r="Y196" s="4">
        <v>-538130.83</v>
      </c>
      <c r="Z196" s="4">
        <v>-144195.67</v>
      </c>
      <c r="AA196" s="4">
        <v>0</v>
      </c>
      <c r="AB196" s="4">
        <v>-130770</v>
      </c>
      <c r="AC196" s="4">
        <v>0</v>
      </c>
      <c r="AD196" s="4">
        <v>-130770</v>
      </c>
      <c r="AE196" s="4">
        <v>174925.08</v>
      </c>
      <c r="AF196" s="4">
        <v>369230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369230</v>
      </c>
      <c r="AM196" s="4">
        <v>0</v>
      </c>
      <c r="AN196" s="4">
        <v>11333.44</v>
      </c>
      <c r="AO196" s="4">
        <v>742100</v>
      </c>
      <c r="AP196" s="4">
        <v>0</v>
      </c>
      <c r="AQ196" s="4">
        <v>753433.44</v>
      </c>
      <c r="AR196" s="4">
        <v>1051043.95</v>
      </c>
      <c r="AS196" s="4">
        <v>6091713.91</v>
      </c>
      <c r="AT196" s="4">
        <v>9693262.29</v>
      </c>
      <c r="AU196" s="4">
        <v>247303.74</v>
      </c>
      <c r="AV196" s="4">
        <v>17083323.89</v>
      </c>
      <c r="AW196" s="4">
        <v>12618936.87</v>
      </c>
      <c r="AX196" s="4">
        <v>2281846.52</v>
      </c>
      <c r="AY196" s="4">
        <v>785805.9</v>
      </c>
      <c r="AZ196" s="4">
        <v>15686589.29</v>
      </c>
      <c r="BA196" s="4">
        <v>-1236110.1</v>
      </c>
      <c r="BB196" s="4">
        <v>0</v>
      </c>
      <c r="BC196" s="4">
        <v>822224</v>
      </c>
      <c r="BD196" s="4">
        <v>-346440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-132836.1</v>
      </c>
      <c r="BM196" s="4">
        <v>-17181.7</v>
      </c>
      <c r="BN196" s="4">
        <v>0</v>
      </c>
      <c r="BO196" s="4">
        <v>-893162.2</v>
      </c>
      <c r="BP196" s="4">
        <v>503572.4</v>
      </c>
      <c r="BQ196" s="4">
        <v>0</v>
      </c>
      <c r="BR196" s="4">
        <v>-110772</v>
      </c>
      <c r="BS196" s="4">
        <v>0</v>
      </c>
      <c r="BT196" s="4">
        <v>-110772</v>
      </c>
      <c r="BU196" s="4">
        <v>53796.1</v>
      </c>
      <c r="BV196" s="4">
        <v>258458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258458</v>
      </c>
      <c r="CC196" s="4">
        <v>0</v>
      </c>
      <c r="CD196" s="4">
        <v>17529.54</v>
      </c>
      <c r="CE196" s="4">
        <v>789700</v>
      </c>
      <c r="CF196" s="4">
        <v>0</v>
      </c>
      <c r="CG196" s="4">
        <v>807229.54</v>
      </c>
      <c r="CH196" s="4">
        <v>1073687.69</v>
      </c>
      <c r="CI196" s="4">
        <v>7249456.26</v>
      </c>
      <c r="CJ196" s="4">
        <v>10700684.17</v>
      </c>
      <c r="CK196" s="4">
        <v>245291.71</v>
      </c>
      <c r="CL196" s="4">
        <v>19269119.83</v>
      </c>
      <c r="CM196" s="4">
        <v>13865127.43</v>
      </c>
      <c r="CN196" s="4">
        <v>1929992.52</v>
      </c>
      <c r="CO196" s="4">
        <v>1537020.07</v>
      </c>
      <c r="CP196" s="4">
        <v>17332140.02</v>
      </c>
      <c r="CQ196" s="4">
        <v>-5312928.58</v>
      </c>
      <c r="CR196" s="4">
        <v>20500</v>
      </c>
      <c r="CS196" s="4">
        <v>4166928.72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139947.92</v>
      </c>
      <c r="DC196" s="4">
        <v>-12783.42</v>
      </c>
      <c r="DD196" s="4">
        <v>0</v>
      </c>
      <c r="DE196" s="4">
        <v>-985551.94</v>
      </c>
      <c r="DF196" s="4">
        <v>951427.87</v>
      </c>
      <c r="DG196" s="4">
        <v>0</v>
      </c>
      <c r="DH196" s="4">
        <v>-110772</v>
      </c>
      <c r="DI196" s="4">
        <v>0</v>
      </c>
      <c r="DJ196" s="4">
        <v>-110772</v>
      </c>
      <c r="DK196" s="4">
        <v>789895.68</v>
      </c>
      <c r="DL196" s="4">
        <v>147686</v>
      </c>
      <c r="DM196" s="4">
        <v>0</v>
      </c>
      <c r="DN196" s="4">
        <v>0</v>
      </c>
      <c r="DO196" s="4">
        <v>0</v>
      </c>
      <c r="DP196" s="4">
        <v>0</v>
      </c>
      <c r="DQ196" s="4">
        <v>0</v>
      </c>
      <c r="DR196" s="4">
        <v>147686</v>
      </c>
      <c r="DS196" s="4">
        <v>0</v>
      </c>
      <c r="DT196" s="4">
        <v>18925.22</v>
      </c>
      <c r="DU196" s="4">
        <v>1578200</v>
      </c>
      <c r="DV196" s="4">
        <v>0</v>
      </c>
      <c r="DW196" s="4">
        <v>1597125.22</v>
      </c>
      <c r="DX196" s="4">
        <v>1080513.28</v>
      </c>
      <c r="DY196" s="4">
        <v>9326878.01</v>
      </c>
      <c r="DZ196" s="4">
        <v>13465152.36</v>
      </c>
      <c r="EA196" s="4">
        <v>266845.15</v>
      </c>
      <c r="EB196" s="4">
        <v>24139388.8</v>
      </c>
      <c r="EC196" s="4">
        <v>17589733.18</v>
      </c>
      <c r="ED196" s="4">
        <v>2569832.97</v>
      </c>
      <c r="EE196" s="4">
        <v>1597620.47</v>
      </c>
      <c r="EF196" s="4">
        <v>21757186.62</v>
      </c>
      <c r="EG196" s="4">
        <v>-4007503.2</v>
      </c>
      <c r="EH196" s="4">
        <v>0</v>
      </c>
      <c r="EI196" s="4">
        <v>2159209.91</v>
      </c>
      <c r="EJ196" s="4">
        <v>0</v>
      </c>
      <c r="EK196" s="4">
        <v>0</v>
      </c>
      <c r="EL196" s="4">
        <v>-14000</v>
      </c>
      <c r="EM196" s="4">
        <v>0</v>
      </c>
      <c r="EN196" s="4">
        <v>0</v>
      </c>
      <c r="EO196" s="4">
        <v>0</v>
      </c>
      <c r="EP196" s="4">
        <v>0</v>
      </c>
      <c r="EQ196" s="4">
        <v>0</v>
      </c>
      <c r="ER196" s="4">
        <v>144576.34</v>
      </c>
      <c r="ES196" s="4">
        <v>-6772.76</v>
      </c>
      <c r="ET196" s="4">
        <v>0</v>
      </c>
      <c r="EU196" s="4">
        <v>-1717716.95</v>
      </c>
      <c r="EV196" s="4">
        <v>664485.23</v>
      </c>
      <c r="EW196" s="4">
        <v>0</v>
      </c>
      <c r="EX196" s="4">
        <v>-110772</v>
      </c>
      <c r="EY196" s="4">
        <v>0</v>
      </c>
      <c r="EZ196" s="4">
        <v>-110772</v>
      </c>
      <c r="FA196" s="4">
        <v>29752.39</v>
      </c>
      <c r="FB196" s="4">
        <v>36914</v>
      </c>
      <c r="FC196" s="4">
        <v>0</v>
      </c>
      <c r="FD196" s="4">
        <v>0</v>
      </c>
      <c r="FE196" s="4">
        <v>0</v>
      </c>
      <c r="FF196" s="4">
        <v>0</v>
      </c>
      <c r="FG196" s="4">
        <v>0</v>
      </c>
      <c r="FH196" s="4">
        <v>36914</v>
      </c>
      <c r="FI196" s="4">
        <v>0</v>
      </c>
      <c r="FJ196" s="4">
        <v>9577.61</v>
      </c>
      <c r="FK196" s="4">
        <v>1617300</v>
      </c>
      <c r="FL196" s="4">
        <v>0</v>
      </c>
      <c r="FM196" s="4">
        <v>1626877.61</v>
      </c>
      <c r="FN196" s="11">
        <f t="shared" si="4"/>
        <v>0.08182849393436176</v>
      </c>
      <c r="FO196" s="11">
        <f t="shared" si="5"/>
        <v>0</v>
      </c>
    </row>
    <row r="197" spans="1:171" ht="12.75">
      <c r="A197" s="3" t="s">
        <v>256</v>
      </c>
      <c r="B197" s="4">
        <v>5018563.49</v>
      </c>
      <c r="C197" s="4">
        <v>10674204.58</v>
      </c>
      <c r="D197" s="4">
        <v>20053900.98</v>
      </c>
      <c r="E197" s="4">
        <v>50297.32</v>
      </c>
      <c r="F197" s="4">
        <v>35796966.37</v>
      </c>
      <c r="G197" s="4">
        <v>23251940.25</v>
      </c>
      <c r="H197" s="4">
        <v>2349527.05</v>
      </c>
      <c r="I197" s="4">
        <v>3200381.47</v>
      </c>
      <c r="J197" s="4">
        <v>28801848.77</v>
      </c>
      <c r="K197" s="4">
        <v>-10854036</v>
      </c>
      <c r="L197" s="4">
        <v>77981</v>
      </c>
      <c r="M197" s="4">
        <v>233774.42</v>
      </c>
      <c r="N197" s="4">
        <v>-673821.76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-178218.84</v>
      </c>
      <c r="W197" s="4">
        <v>-232962.23</v>
      </c>
      <c r="X197" s="4">
        <v>0</v>
      </c>
      <c r="Y197" s="4">
        <v>-11394321.18</v>
      </c>
      <c r="Z197" s="4">
        <v>-4399203.58</v>
      </c>
      <c r="AA197" s="4">
        <v>3885000</v>
      </c>
      <c r="AB197" s="4">
        <v>-860849.38</v>
      </c>
      <c r="AC197" s="4">
        <v>0</v>
      </c>
      <c r="AD197" s="4">
        <v>3024150.62</v>
      </c>
      <c r="AE197" s="4">
        <v>-894859.68</v>
      </c>
      <c r="AF197" s="4">
        <v>7422138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7422138</v>
      </c>
      <c r="AM197" s="4">
        <v>0</v>
      </c>
      <c r="AN197" s="4">
        <v>1218424.56</v>
      </c>
      <c r="AO197" s="4">
        <v>846000</v>
      </c>
      <c r="AP197" s="4">
        <v>0</v>
      </c>
      <c r="AQ197" s="4">
        <v>2064424.56</v>
      </c>
      <c r="AR197" s="4">
        <v>5514478.35</v>
      </c>
      <c r="AS197" s="4">
        <v>12625761.62</v>
      </c>
      <c r="AT197" s="4">
        <v>14921997.32</v>
      </c>
      <c r="AU197" s="4">
        <v>108173.88</v>
      </c>
      <c r="AV197" s="4">
        <v>33170411.17</v>
      </c>
      <c r="AW197" s="4">
        <v>25429363.2</v>
      </c>
      <c r="AX197" s="4">
        <v>2881821.6</v>
      </c>
      <c r="AY197" s="4">
        <v>2795635.89</v>
      </c>
      <c r="AZ197" s="4">
        <v>31106820.69</v>
      </c>
      <c r="BA197" s="4">
        <v>-9749801.34</v>
      </c>
      <c r="BB197" s="4">
        <v>40000</v>
      </c>
      <c r="BC197" s="4">
        <v>7323560.04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-253925.61</v>
      </c>
      <c r="BM197" s="4">
        <v>-308050.18</v>
      </c>
      <c r="BN197" s="4">
        <v>0</v>
      </c>
      <c r="BO197" s="4">
        <v>-2640166.91</v>
      </c>
      <c r="BP197" s="4">
        <v>-576576.43</v>
      </c>
      <c r="BQ197" s="4">
        <v>6315000</v>
      </c>
      <c r="BR197" s="4">
        <v>-5310024</v>
      </c>
      <c r="BS197" s="4">
        <v>0</v>
      </c>
      <c r="BT197" s="4">
        <v>1004976</v>
      </c>
      <c r="BU197" s="4">
        <v>47575.7</v>
      </c>
      <c r="BV197" s="4">
        <v>8427114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8427114</v>
      </c>
      <c r="CC197" s="4">
        <v>0</v>
      </c>
      <c r="CD197" s="4">
        <v>1092922.26</v>
      </c>
      <c r="CE197" s="4">
        <v>1019078</v>
      </c>
      <c r="CF197" s="4">
        <v>0</v>
      </c>
      <c r="CG197" s="4">
        <v>2112000.26</v>
      </c>
      <c r="CH197" s="4">
        <v>6608420.7</v>
      </c>
      <c r="CI197" s="4">
        <v>15603955.02</v>
      </c>
      <c r="CJ197" s="4">
        <v>17427080.95</v>
      </c>
      <c r="CK197" s="4">
        <v>122966.65</v>
      </c>
      <c r="CL197" s="4">
        <v>39762423.32</v>
      </c>
      <c r="CM197" s="4">
        <v>28302942.84</v>
      </c>
      <c r="CN197" s="4">
        <v>3043412.46</v>
      </c>
      <c r="CO197" s="4">
        <v>2482692.04</v>
      </c>
      <c r="CP197" s="4">
        <v>33829047.34</v>
      </c>
      <c r="CQ197" s="4">
        <v>-7409714.99</v>
      </c>
      <c r="CR197" s="4">
        <v>134000</v>
      </c>
      <c r="CS197" s="4">
        <v>4274376.54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-238123.38</v>
      </c>
      <c r="DC197" s="4">
        <v>-346581.38</v>
      </c>
      <c r="DD197" s="4">
        <v>0</v>
      </c>
      <c r="DE197" s="4">
        <v>-3239461.83</v>
      </c>
      <c r="DF197" s="4">
        <v>2693914.15</v>
      </c>
      <c r="DG197" s="4">
        <v>1961017.08</v>
      </c>
      <c r="DH197" s="4">
        <v>-1336695.51</v>
      </c>
      <c r="DI197" s="4">
        <v>0</v>
      </c>
      <c r="DJ197" s="4">
        <v>624321.57</v>
      </c>
      <c r="DK197" s="4">
        <v>2740156.99</v>
      </c>
      <c r="DL197" s="4">
        <v>9051435.57</v>
      </c>
      <c r="DM197" s="4">
        <v>0</v>
      </c>
      <c r="DN197" s="4">
        <v>0</v>
      </c>
      <c r="DO197" s="4">
        <v>0</v>
      </c>
      <c r="DP197" s="4">
        <v>0</v>
      </c>
      <c r="DQ197" s="4">
        <v>0</v>
      </c>
      <c r="DR197" s="4">
        <v>9051435.57</v>
      </c>
      <c r="DS197" s="4">
        <v>0</v>
      </c>
      <c r="DT197" s="4">
        <v>3147458.25</v>
      </c>
      <c r="DU197" s="4">
        <v>1704699</v>
      </c>
      <c r="DV197" s="4">
        <v>0</v>
      </c>
      <c r="DW197" s="4">
        <v>4852157.25</v>
      </c>
      <c r="DX197" s="4">
        <v>7031485.4</v>
      </c>
      <c r="DY197" s="4">
        <v>19790225.78</v>
      </c>
      <c r="DZ197" s="4">
        <v>19487063.32</v>
      </c>
      <c r="EA197" s="4">
        <v>219246.85</v>
      </c>
      <c r="EB197" s="4">
        <v>46528021.35</v>
      </c>
      <c r="EC197" s="4">
        <v>32321412.85</v>
      </c>
      <c r="ED197" s="4">
        <v>3379260.3</v>
      </c>
      <c r="EE197" s="4">
        <v>2276482.56</v>
      </c>
      <c r="EF197" s="4">
        <v>37977155.71</v>
      </c>
      <c r="EG197" s="4">
        <v>-4908074.55</v>
      </c>
      <c r="EH197" s="4">
        <v>0</v>
      </c>
      <c r="EI197" s="4">
        <v>2092051.9</v>
      </c>
      <c r="EJ197" s="4">
        <v>-464113</v>
      </c>
      <c r="EK197" s="4">
        <v>0</v>
      </c>
      <c r="EL197" s="4">
        <v>-10000</v>
      </c>
      <c r="EM197" s="4">
        <v>0</v>
      </c>
      <c r="EN197" s="4">
        <v>0</v>
      </c>
      <c r="EO197" s="4">
        <v>0</v>
      </c>
      <c r="EP197" s="4">
        <v>0</v>
      </c>
      <c r="EQ197" s="4">
        <v>0</v>
      </c>
      <c r="ER197" s="4">
        <v>1193865.18</v>
      </c>
      <c r="ES197" s="4">
        <v>-443771.43</v>
      </c>
      <c r="ET197" s="4">
        <v>0</v>
      </c>
      <c r="EU197" s="4">
        <v>-2096270.47</v>
      </c>
      <c r="EV197" s="4">
        <v>6454595.17</v>
      </c>
      <c r="EW197" s="4">
        <v>0</v>
      </c>
      <c r="EX197" s="4">
        <v>-2021949.71</v>
      </c>
      <c r="EY197" s="4">
        <v>0</v>
      </c>
      <c r="EZ197" s="4">
        <v>-2021949.71</v>
      </c>
      <c r="FA197" s="4">
        <v>2609986.49</v>
      </c>
      <c r="FB197" s="4">
        <v>7029485.86</v>
      </c>
      <c r="FC197" s="4">
        <v>0</v>
      </c>
      <c r="FD197" s="4">
        <v>0</v>
      </c>
      <c r="FE197" s="4">
        <v>0</v>
      </c>
      <c r="FF197" s="4">
        <v>0</v>
      </c>
      <c r="FG197" s="4">
        <v>0</v>
      </c>
      <c r="FH197" s="4">
        <v>7029485.86</v>
      </c>
      <c r="FI197" s="4">
        <v>0</v>
      </c>
      <c r="FJ197" s="4">
        <v>4855772.06</v>
      </c>
      <c r="FK197" s="4">
        <v>2606371.68</v>
      </c>
      <c r="FL197" s="4">
        <v>0</v>
      </c>
      <c r="FM197" s="4">
        <v>7462143.74</v>
      </c>
      <c r="FN197" s="11">
        <f t="shared" si="4"/>
        <v>0.08968207090972717</v>
      </c>
      <c r="FO197" s="11">
        <f t="shared" si="5"/>
        <v>0</v>
      </c>
    </row>
    <row r="198" spans="1:171" ht="12.75">
      <c r="A198" s="3" t="s">
        <v>257</v>
      </c>
      <c r="B198" s="4">
        <v>2394715.95</v>
      </c>
      <c r="C198" s="4">
        <v>5176914.63</v>
      </c>
      <c r="D198" s="4">
        <v>8759176.67</v>
      </c>
      <c r="E198" s="4">
        <v>97955.25</v>
      </c>
      <c r="F198" s="4">
        <v>16428762.5</v>
      </c>
      <c r="G198" s="4">
        <v>14433765.22</v>
      </c>
      <c r="H198" s="4">
        <v>3645861.2</v>
      </c>
      <c r="I198" s="4">
        <v>813620.54</v>
      </c>
      <c r="J198" s="4">
        <v>18893246.96</v>
      </c>
      <c r="K198" s="4">
        <v>-255567.7</v>
      </c>
      <c r="L198" s="4">
        <v>104000</v>
      </c>
      <c r="M198" s="4">
        <v>800000</v>
      </c>
      <c r="N198" s="4">
        <v>-800000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-315353.87</v>
      </c>
      <c r="W198" s="4">
        <v>-175099.43</v>
      </c>
      <c r="X198" s="4">
        <v>0</v>
      </c>
      <c r="Y198" s="4">
        <v>-466921.57</v>
      </c>
      <c r="Z198" s="4">
        <v>-2931406.03</v>
      </c>
      <c r="AA198" s="4">
        <v>3556714.25</v>
      </c>
      <c r="AB198" s="4">
        <v>-737394.73</v>
      </c>
      <c r="AC198" s="4">
        <v>0</v>
      </c>
      <c r="AD198" s="4">
        <v>2819319.52</v>
      </c>
      <c r="AE198" s="4">
        <v>-44438.47</v>
      </c>
      <c r="AF198" s="4">
        <v>6225887.79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6225887.79</v>
      </c>
      <c r="AM198" s="4">
        <v>0</v>
      </c>
      <c r="AN198" s="4">
        <v>536187.95</v>
      </c>
      <c r="AO198" s="4">
        <v>0</v>
      </c>
      <c r="AP198" s="4">
        <v>0</v>
      </c>
      <c r="AQ198" s="4">
        <v>536187.95</v>
      </c>
      <c r="AR198" s="4">
        <v>2563357.97</v>
      </c>
      <c r="AS198" s="4">
        <v>6069079.25</v>
      </c>
      <c r="AT198" s="4">
        <v>12413605.65</v>
      </c>
      <c r="AU198" s="4">
        <v>107559.95</v>
      </c>
      <c r="AV198" s="4">
        <v>21153602.82</v>
      </c>
      <c r="AW198" s="4">
        <v>17129247.23</v>
      </c>
      <c r="AX198" s="4">
        <v>2055600.67</v>
      </c>
      <c r="AY198" s="4">
        <v>1239653.02</v>
      </c>
      <c r="AZ198" s="4">
        <v>20424500.92</v>
      </c>
      <c r="BA198" s="4">
        <v>-1000364.94</v>
      </c>
      <c r="BB198" s="4">
        <v>10000</v>
      </c>
      <c r="BC198" s="4">
        <v>299427</v>
      </c>
      <c r="BD198" s="4">
        <v>-225000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-21887.57</v>
      </c>
      <c r="BM198" s="4">
        <v>-166876.67</v>
      </c>
      <c r="BN198" s="4">
        <v>0</v>
      </c>
      <c r="BO198" s="4">
        <v>-937825.51</v>
      </c>
      <c r="BP198" s="4">
        <v>-208723.61</v>
      </c>
      <c r="BQ198" s="4">
        <v>599581.88</v>
      </c>
      <c r="BR198" s="4">
        <v>-697908.56</v>
      </c>
      <c r="BS198" s="4">
        <v>0</v>
      </c>
      <c r="BT198" s="4">
        <v>-98326.68</v>
      </c>
      <c r="BU198" s="4">
        <v>-478268.77</v>
      </c>
      <c r="BV198" s="4">
        <v>6127561.11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6127561.11</v>
      </c>
      <c r="CC198" s="4">
        <v>0</v>
      </c>
      <c r="CD198" s="4">
        <v>57919.18</v>
      </c>
      <c r="CE198" s="4">
        <v>0</v>
      </c>
      <c r="CF198" s="4">
        <v>0</v>
      </c>
      <c r="CG198" s="4">
        <v>57919.18</v>
      </c>
      <c r="CH198" s="4">
        <v>2466097.09</v>
      </c>
      <c r="CI198" s="4">
        <v>7380716.49</v>
      </c>
      <c r="CJ198" s="4">
        <v>11070769.2</v>
      </c>
      <c r="CK198" s="4">
        <v>139580.32</v>
      </c>
      <c r="CL198" s="4">
        <v>21057163.1</v>
      </c>
      <c r="CM198" s="4">
        <v>17665143.62</v>
      </c>
      <c r="CN198" s="4">
        <v>2046804.62</v>
      </c>
      <c r="CO198" s="4">
        <v>1052632.67</v>
      </c>
      <c r="CP198" s="4">
        <v>20764580.91</v>
      </c>
      <c r="CQ198" s="4">
        <v>-525793</v>
      </c>
      <c r="CR198" s="4">
        <v>195000</v>
      </c>
      <c r="CS198" s="4">
        <v>1588678.69</v>
      </c>
      <c r="CT198" s="4">
        <v>-1222718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-185621.68</v>
      </c>
      <c r="DC198" s="4">
        <v>-186313.43</v>
      </c>
      <c r="DD198" s="4">
        <v>0</v>
      </c>
      <c r="DE198" s="4">
        <v>-150453.99</v>
      </c>
      <c r="DF198" s="4">
        <v>142128.2</v>
      </c>
      <c r="DG198" s="4">
        <v>0</v>
      </c>
      <c r="DH198" s="4">
        <v>-791873.68</v>
      </c>
      <c r="DI198" s="4">
        <v>0</v>
      </c>
      <c r="DJ198" s="4">
        <v>-791873.68</v>
      </c>
      <c r="DK198" s="4">
        <v>-24508.52</v>
      </c>
      <c r="DL198" s="4">
        <v>5335687.43</v>
      </c>
      <c r="DM198" s="4">
        <v>0</v>
      </c>
      <c r="DN198" s="4">
        <v>0</v>
      </c>
      <c r="DO198" s="4">
        <v>0</v>
      </c>
      <c r="DP198" s="4">
        <v>0</v>
      </c>
      <c r="DQ198" s="4">
        <v>0</v>
      </c>
      <c r="DR198" s="4">
        <v>5335687.43</v>
      </c>
      <c r="DS198" s="4">
        <v>0</v>
      </c>
      <c r="DT198" s="4">
        <v>33410.66</v>
      </c>
      <c r="DU198" s="4">
        <v>0</v>
      </c>
      <c r="DV198" s="4">
        <v>0</v>
      </c>
      <c r="DW198" s="4">
        <v>33410.66</v>
      </c>
      <c r="DX198" s="5">
        <v>3362867.8</v>
      </c>
      <c r="DY198" s="5">
        <v>9300221.25</v>
      </c>
      <c r="DZ198" s="5">
        <v>13183821.96</v>
      </c>
      <c r="EA198" s="5">
        <v>157401.77</v>
      </c>
      <c r="EB198" s="5">
        <v>26004312.78</v>
      </c>
      <c r="EC198" s="5">
        <v>21478477.14</v>
      </c>
      <c r="ED198" s="5">
        <v>2902245.34</v>
      </c>
      <c r="EE198" s="5">
        <v>1583408.58</v>
      </c>
      <c r="EF198" s="5">
        <v>25964131.06</v>
      </c>
      <c r="EG198" s="5">
        <v>-1854988.4</v>
      </c>
      <c r="EH198" s="5">
        <v>450000</v>
      </c>
      <c r="EI198" s="5">
        <v>1858969.04</v>
      </c>
      <c r="EJ198" s="5">
        <v>-801237.25</v>
      </c>
      <c r="EK198" s="5">
        <v>0</v>
      </c>
      <c r="EL198" s="5">
        <v>-5000100</v>
      </c>
      <c r="EM198" s="5">
        <v>0</v>
      </c>
      <c r="EN198" s="5">
        <v>0</v>
      </c>
      <c r="EO198" s="5">
        <v>0</v>
      </c>
      <c r="EP198" s="5">
        <v>0</v>
      </c>
      <c r="EQ198" s="5">
        <v>0</v>
      </c>
      <c r="ER198" s="5">
        <v>-355861.69</v>
      </c>
      <c r="ES198" s="5">
        <v>-358878.02</v>
      </c>
      <c r="ET198" s="5">
        <v>0</v>
      </c>
      <c r="EU198" s="5">
        <v>-5703218.3</v>
      </c>
      <c r="EV198" s="5">
        <v>-5663036.58</v>
      </c>
      <c r="EW198" s="5">
        <v>7797798.13</v>
      </c>
      <c r="EX198" s="5">
        <v>-881247.11</v>
      </c>
      <c r="EY198" s="5">
        <v>0</v>
      </c>
      <c r="EZ198" s="5">
        <v>6916551.02</v>
      </c>
      <c r="FA198" s="5">
        <v>12331.11</v>
      </c>
      <c r="FB198" s="5">
        <v>12252238.45</v>
      </c>
      <c r="FC198" s="5">
        <v>0</v>
      </c>
      <c r="FD198" s="5">
        <v>0</v>
      </c>
      <c r="FE198" s="5">
        <v>0</v>
      </c>
      <c r="FF198" s="5">
        <v>0</v>
      </c>
      <c r="FG198" s="5">
        <v>0</v>
      </c>
      <c r="FH198" s="5">
        <v>12252238.45</v>
      </c>
      <c r="FI198" s="5">
        <v>0</v>
      </c>
      <c r="FJ198" s="5">
        <v>45741.77</v>
      </c>
      <c r="FK198" s="5">
        <v>0</v>
      </c>
      <c r="FL198" s="5">
        <v>0</v>
      </c>
      <c r="FM198" s="5">
        <v>45741.77</v>
      </c>
      <c r="FN198" s="11">
        <f aca="true" t="shared" si="6" ref="FN198:FN232">(Z198+BP198+DF198+EV198)/EB198</f>
        <v>-0.333061599945884</v>
      </c>
      <c r="FO198" s="11">
        <f aca="true" t="shared" si="7" ref="FO198:FO232">IF((FH198-FM198)/EB198&lt;0,0,(FH198-FM198)/EB198)</f>
        <v>0.46940277881090764</v>
      </c>
    </row>
    <row r="199" spans="1:171" ht="12.75">
      <c r="A199" s="3" t="s">
        <v>258</v>
      </c>
      <c r="B199" s="4">
        <v>1056570.75</v>
      </c>
      <c r="C199" s="4">
        <v>12406091.84</v>
      </c>
      <c r="D199" s="4">
        <v>4640778.07</v>
      </c>
      <c r="E199" s="4">
        <v>408455.83</v>
      </c>
      <c r="F199" s="4">
        <v>18511896.49</v>
      </c>
      <c r="G199" s="4">
        <v>16339246.77</v>
      </c>
      <c r="H199" s="4">
        <v>963718.9</v>
      </c>
      <c r="I199" s="4">
        <v>915392.63</v>
      </c>
      <c r="J199" s="4">
        <v>18218358.3</v>
      </c>
      <c r="K199" s="4">
        <v>-293225.36</v>
      </c>
      <c r="L199" s="4">
        <v>300000</v>
      </c>
      <c r="M199" s="4">
        <v>186000</v>
      </c>
      <c r="N199" s="4">
        <v>0</v>
      </c>
      <c r="O199" s="4">
        <v>0</v>
      </c>
      <c r="P199" s="4">
        <v>0</v>
      </c>
      <c r="Q199" s="4">
        <v>0</v>
      </c>
      <c r="R199" s="4">
        <v>-69000</v>
      </c>
      <c r="S199" s="4">
        <v>0</v>
      </c>
      <c r="T199" s="4">
        <v>0</v>
      </c>
      <c r="U199" s="4">
        <v>0</v>
      </c>
      <c r="V199" s="4">
        <v>-457526.63</v>
      </c>
      <c r="W199" s="4">
        <v>-65370.27</v>
      </c>
      <c r="X199" s="4">
        <v>0</v>
      </c>
      <c r="Y199" s="4">
        <v>-333751.99</v>
      </c>
      <c r="Z199" s="4">
        <v>-40213.8</v>
      </c>
      <c r="AA199" s="4">
        <v>0</v>
      </c>
      <c r="AB199" s="4">
        <v>-600665.56</v>
      </c>
      <c r="AC199" s="4">
        <v>0</v>
      </c>
      <c r="AD199" s="4">
        <v>-600665.56</v>
      </c>
      <c r="AE199" s="4">
        <v>-5966.85</v>
      </c>
      <c r="AF199" s="4">
        <v>676470.2</v>
      </c>
      <c r="AG199" s="4">
        <v>0</v>
      </c>
      <c r="AH199" s="4">
        <v>718247</v>
      </c>
      <c r="AI199" s="4">
        <v>6047</v>
      </c>
      <c r="AJ199" s="4">
        <v>0</v>
      </c>
      <c r="AK199" s="4">
        <v>0</v>
      </c>
      <c r="AL199" s="4">
        <v>1400764.2</v>
      </c>
      <c r="AM199" s="4">
        <v>0</v>
      </c>
      <c r="AN199" s="4">
        <v>454187.07</v>
      </c>
      <c r="AO199" s="4">
        <v>0</v>
      </c>
      <c r="AP199" s="4">
        <v>0</v>
      </c>
      <c r="AQ199" s="4">
        <v>454187.07</v>
      </c>
      <c r="AR199" s="4">
        <v>1498894.1</v>
      </c>
      <c r="AS199" s="4">
        <v>14362716.15</v>
      </c>
      <c r="AT199" s="4">
        <v>10001022.13</v>
      </c>
      <c r="AU199" s="4">
        <v>210384.37</v>
      </c>
      <c r="AV199" s="4">
        <v>26073016.75</v>
      </c>
      <c r="AW199" s="4">
        <v>23096215.76</v>
      </c>
      <c r="AX199" s="4">
        <v>1737417.82</v>
      </c>
      <c r="AY199" s="4">
        <v>2232802.62</v>
      </c>
      <c r="AZ199" s="4">
        <v>27066436.2</v>
      </c>
      <c r="BA199" s="4">
        <v>-2505969.38</v>
      </c>
      <c r="BB199" s="4">
        <v>146500</v>
      </c>
      <c r="BC199" s="4">
        <v>1305569</v>
      </c>
      <c r="BD199" s="4">
        <v>0</v>
      </c>
      <c r="BE199" s="4">
        <v>0</v>
      </c>
      <c r="BF199" s="4">
        <v>0</v>
      </c>
      <c r="BG199" s="4">
        <v>0</v>
      </c>
      <c r="BH199" s="4">
        <v>-1899000</v>
      </c>
      <c r="BI199" s="4">
        <v>0</v>
      </c>
      <c r="BJ199" s="4">
        <v>0</v>
      </c>
      <c r="BK199" s="4">
        <v>0</v>
      </c>
      <c r="BL199" s="4">
        <v>-149280.57</v>
      </c>
      <c r="BM199" s="4">
        <v>-107102.38</v>
      </c>
      <c r="BN199" s="4">
        <v>0</v>
      </c>
      <c r="BO199" s="4">
        <v>-3102180.95</v>
      </c>
      <c r="BP199" s="4">
        <v>-4095600.4</v>
      </c>
      <c r="BQ199" s="4">
        <v>7000000</v>
      </c>
      <c r="BR199" s="4">
        <v>-541176.6</v>
      </c>
      <c r="BS199" s="4">
        <v>0</v>
      </c>
      <c r="BT199" s="4">
        <v>6458823.4</v>
      </c>
      <c r="BU199" s="4">
        <v>2017431.62</v>
      </c>
      <c r="BV199" s="4">
        <v>7135293.6</v>
      </c>
      <c r="BW199" s="4">
        <v>0</v>
      </c>
      <c r="BX199" s="4">
        <v>718247</v>
      </c>
      <c r="BY199" s="4">
        <v>0</v>
      </c>
      <c r="BZ199" s="4">
        <v>0</v>
      </c>
      <c r="CA199" s="4">
        <v>0</v>
      </c>
      <c r="CB199" s="4">
        <v>7853540.6</v>
      </c>
      <c r="CC199" s="4">
        <v>0</v>
      </c>
      <c r="CD199" s="4">
        <v>2471618.69</v>
      </c>
      <c r="CE199" s="4">
        <v>0</v>
      </c>
      <c r="CF199" s="4">
        <v>0</v>
      </c>
      <c r="CG199" s="4">
        <v>2471618.69</v>
      </c>
      <c r="CH199" s="4">
        <v>2008693.85</v>
      </c>
      <c r="CI199" s="4">
        <v>17425743.69</v>
      </c>
      <c r="CJ199" s="4">
        <v>7345985.02</v>
      </c>
      <c r="CK199" s="4">
        <v>129521.15</v>
      </c>
      <c r="CL199" s="4">
        <v>26909943.71</v>
      </c>
      <c r="CM199" s="4">
        <v>23037944.17</v>
      </c>
      <c r="CN199" s="4">
        <v>1651975.06</v>
      </c>
      <c r="CO199" s="4">
        <v>1981906.52</v>
      </c>
      <c r="CP199" s="4">
        <v>26671825.75</v>
      </c>
      <c r="CQ199" s="4">
        <v>-2431132.2</v>
      </c>
      <c r="CR199" s="4">
        <v>70000</v>
      </c>
      <c r="CS199" s="4">
        <v>2667256.46</v>
      </c>
      <c r="CT199" s="4">
        <v>-10000</v>
      </c>
      <c r="CU199" s="4">
        <v>0</v>
      </c>
      <c r="CV199" s="4">
        <v>0</v>
      </c>
      <c r="CW199" s="4">
        <v>0</v>
      </c>
      <c r="CX199" s="4">
        <v>-3936000</v>
      </c>
      <c r="CY199" s="4">
        <v>0</v>
      </c>
      <c r="CZ199" s="4">
        <v>0</v>
      </c>
      <c r="DA199" s="4">
        <v>0</v>
      </c>
      <c r="DB199" s="4">
        <v>-213129.69</v>
      </c>
      <c r="DC199" s="4">
        <v>-283108.71</v>
      </c>
      <c r="DD199" s="4">
        <v>0</v>
      </c>
      <c r="DE199" s="4">
        <v>-3853005.43</v>
      </c>
      <c r="DF199" s="4">
        <v>-3614887.47</v>
      </c>
      <c r="DG199" s="4">
        <v>5999987.26</v>
      </c>
      <c r="DH199" s="4">
        <v>-3510250.42</v>
      </c>
      <c r="DI199" s="4">
        <v>0</v>
      </c>
      <c r="DJ199" s="4">
        <v>2489736.84</v>
      </c>
      <c r="DK199" s="4">
        <v>-2150194.39</v>
      </c>
      <c r="DL199" s="4">
        <v>9625030.44</v>
      </c>
      <c r="DM199" s="4">
        <v>0</v>
      </c>
      <c r="DN199" s="4">
        <v>718247</v>
      </c>
      <c r="DO199" s="4">
        <v>0</v>
      </c>
      <c r="DP199" s="4">
        <v>0</v>
      </c>
      <c r="DQ199" s="4">
        <v>0</v>
      </c>
      <c r="DR199" s="4">
        <v>10343277.44</v>
      </c>
      <c r="DS199" s="4">
        <v>0</v>
      </c>
      <c r="DT199" s="4">
        <v>321424.3</v>
      </c>
      <c r="DU199" s="4">
        <v>0</v>
      </c>
      <c r="DV199" s="4">
        <v>0</v>
      </c>
      <c r="DW199" s="4">
        <v>321424.3</v>
      </c>
      <c r="DX199" s="4">
        <v>1786720.12</v>
      </c>
      <c r="DY199" s="4">
        <v>22114852.67</v>
      </c>
      <c r="DZ199" s="4">
        <v>9399502.26</v>
      </c>
      <c r="EA199" s="4">
        <v>191190.44</v>
      </c>
      <c r="EB199" s="4">
        <v>33492265.49</v>
      </c>
      <c r="EC199" s="4">
        <v>26257790.39</v>
      </c>
      <c r="ED199" s="4">
        <v>1790819.48</v>
      </c>
      <c r="EE199" s="4">
        <v>1874735.14</v>
      </c>
      <c r="EF199" s="4">
        <v>29923345.01</v>
      </c>
      <c r="EG199" s="4">
        <v>-4353545</v>
      </c>
      <c r="EH199" s="4">
        <v>19474</v>
      </c>
      <c r="EI199" s="4">
        <v>758900.85</v>
      </c>
      <c r="EJ199" s="4">
        <v>0</v>
      </c>
      <c r="EK199" s="4">
        <v>0</v>
      </c>
      <c r="EL199" s="4">
        <v>0</v>
      </c>
      <c r="EM199" s="4">
        <v>0</v>
      </c>
      <c r="EN199" s="4">
        <v>0</v>
      </c>
      <c r="EO199" s="4">
        <v>0</v>
      </c>
      <c r="EP199" s="4">
        <v>0</v>
      </c>
      <c r="EQ199" s="4">
        <v>0</v>
      </c>
      <c r="ER199" s="4">
        <v>-135935.94</v>
      </c>
      <c r="ES199" s="4">
        <v>-365197.27</v>
      </c>
      <c r="ET199" s="4">
        <v>0</v>
      </c>
      <c r="EU199" s="4">
        <v>-3711106.09</v>
      </c>
      <c r="EV199" s="4">
        <v>-142185.61</v>
      </c>
      <c r="EW199" s="4">
        <v>3340599</v>
      </c>
      <c r="EX199" s="4">
        <v>-2808513.5</v>
      </c>
      <c r="EY199" s="4">
        <v>0</v>
      </c>
      <c r="EZ199" s="4">
        <v>532085.5</v>
      </c>
      <c r="FA199" s="4">
        <v>18560.4</v>
      </c>
      <c r="FB199" s="4">
        <v>10157115.94</v>
      </c>
      <c r="FC199" s="4">
        <v>0</v>
      </c>
      <c r="FD199" s="4">
        <v>354304</v>
      </c>
      <c r="FE199" s="4">
        <v>0</v>
      </c>
      <c r="FF199" s="4">
        <v>0</v>
      </c>
      <c r="FG199" s="4">
        <v>0</v>
      </c>
      <c r="FH199" s="4">
        <v>10511419.94</v>
      </c>
      <c r="FI199" s="4">
        <v>0</v>
      </c>
      <c r="FJ199" s="4">
        <v>339984.7</v>
      </c>
      <c r="FK199" s="4">
        <v>0</v>
      </c>
      <c r="FL199" s="4">
        <v>0</v>
      </c>
      <c r="FM199" s="4">
        <v>339984.7</v>
      </c>
      <c r="FN199" s="11">
        <f t="shared" si="6"/>
        <v>-0.2356629856035457</v>
      </c>
      <c r="FO199" s="11">
        <f t="shared" si="7"/>
        <v>0.30369504992240526</v>
      </c>
    </row>
    <row r="200" spans="1:171" ht="12.75">
      <c r="A200" s="3" t="s">
        <v>259</v>
      </c>
      <c r="B200" s="4">
        <v>8126569.06</v>
      </c>
      <c r="C200" s="4">
        <v>45623879.54000001</v>
      </c>
      <c r="D200" s="4">
        <v>40640302.71</v>
      </c>
      <c r="E200" s="4">
        <v>935428.55</v>
      </c>
      <c r="F200" s="4">
        <v>95326179.86</v>
      </c>
      <c r="G200" s="4">
        <v>76355934.00999999</v>
      </c>
      <c r="H200" s="4">
        <v>7420118.36</v>
      </c>
      <c r="I200" s="4">
        <v>5826001.75</v>
      </c>
      <c r="J200" s="4">
        <v>89602054.12000002</v>
      </c>
      <c r="K200" s="4">
        <v>-9428647.78</v>
      </c>
      <c r="L200" s="4">
        <v>355998.39</v>
      </c>
      <c r="M200" s="4">
        <v>4259176.46</v>
      </c>
      <c r="N200" s="4">
        <v>-82000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-1015245.7</v>
      </c>
      <c r="W200" s="4">
        <v>-631902.73</v>
      </c>
      <c r="X200" s="4">
        <v>0</v>
      </c>
      <c r="Y200" s="4">
        <v>-5910718.630000001</v>
      </c>
      <c r="Z200" s="4">
        <v>-186592.89</v>
      </c>
      <c r="AA200" s="4">
        <v>1500000</v>
      </c>
      <c r="AB200" s="4">
        <v>-2699047.18</v>
      </c>
      <c r="AC200" s="4">
        <v>0</v>
      </c>
      <c r="AD200" s="4">
        <v>-1199047.18</v>
      </c>
      <c r="AE200" s="4">
        <v>355496.83</v>
      </c>
      <c r="AF200" s="4">
        <v>14452377.23</v>
      </c>
      <c r="AG200" s="4">
        <v>0</v>
      </c>
      <c r="AH200" s="4">
        <v>649490.76</v>
      </c>
      <c r="AI200" s="4">
        <v>0</v>
      </c>
      <c r="AJ200" s="4">
        <v>0</v>
      </c>
      <c r="AK200" s="4">
        <v>0</v>
      </c>
      <c r="AL200" s="4">
        <v>15101867.99</v>
      </c>
      <c r="AM200" s="4">
        <v>0</v>
      </c>
      <c r="AN200" s="4">
        <v>5384671.02</v>
      </c>
      <c r="AO200" s="4">
        <v>0</v>
      </c>
      <c r="AP200" s="4">
        <v>0</v>
      </c>
      <c r="AQ200" s="4">
        <v>5384671.02</v>
      </c>
      <c r="AR200" s="4">
        <v>8750490.68</v>
      </c>
      <c r="AS200" s="4">
        <v>53156181.12</v>
      </c>
      <c r="AT200" s="4">
        <v>52018785.86</v>
      </c>
      <c r="AU200" s="4">
        <v>1083058.13</v>
      </c>
      <c r="AV200" s="4">
        <v>115008515.78999999</v>
      </c>
      <c r="AW200" s="4">
        <v>84917512.84</v>
      </c>
      <c r="AX200" s="4">
        <v>10010295.790000001</v>
      </c>
      <c r="AY200" s="4">
        <v>7265278.2700000005</v>
      </c>
      <c r="AZ200" s="4">
        <v>102193086.9</v>
      </c>
      <c r="BA200" s="4">
        <v>-17907529.77</v>
      </c>
      <c r="BB200" s="4">
        <v>222603</v>
      </c>
      <c r="BC200" s="4">
        <v>11148857.870000001</v>
      </c>
      <c r="BD200" s="4">
        <v>-2962986.78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-56820.47</v>
      </c>
      <c r="BM200" s="4">
        <v>-566435.61</v>
      </c>
      <c r="BN200" s="4">
        <v>0</v>
      </c>
      <c r="BO200" s="4">
        <v>-9555876.149999999</v>
      </c>
      <c r="BP200" s="4">
        <v>3259552.74</v>
      </c>
      <c r="BQ200" s="4">
        <v>8299000</v>
      </c>
      <c r="BR200" s="4">
        <v>-2769800.34</v>
      </c>
      <c r="BS200" s="4">
        <v>0</v>
      </c>
      <c r="BT200" s="4">
        <v>5529199.659999999</v>
      </c>
      <c r="BU200" s="4">
        <v>6982502.27</v>
      </c>
      <c r="BV200" s="4">
        <v>19981576.89</v>
      </c>
      <c r="BW200" s="4">
        <v>0</v>
      </c>
      <c r="BX200" s="4">
        <v>378247.96</v>
      </c>
      <c r="BY200" s="4">
        <v>0</v>
      </c>
      <c r="BZ200" s="4">
        <v>0</v>
      </c>
      <c r="CA200" s="4">
        <v>0</v>
      </c>
      <c r="CB200" s="4">
        <v>20359824.85</v>
      </c>
      <c r="CC200" s="4">
        <v>0</v>
      </c>
      <c r="CD200" s="4">
        <v>12367173.29</v>
      </c>
      <c r="CE200" s="4">
        <v>0</v>
      </c>
      <c r="CF200" s="4">
        <v>0</v>
      </c>
      <c r="CG200" s="4">
        <v>12367173.29</v>
      </c>
      <c r="CH200" s="4">
        <v>5087009.41</v>
      </c>
      <c r="CI200" s="4">
        <v>63581865.93</v>
      </c>
      <c r="CJ200" s="4">
        <v>45542826.82</v>
      </c>
      <c r="CK200" s="4">
        <v>1218515.23</v>
      </c>
      <c r="CL200" s="4">
        <v>115430217.39</v>
      </c>
      <c r="CM200" s="4">
        <v>87540582.55</v>
      </c>
      <c r="CN200" s="4">
        <v>10722786.16</v>
      </c>
      <c r="CO200" s="4">
        <v>8361185.55</v>
      </c>
      <c r="CP200" s="4">
        <v>106624554.26</v>
      </c>
      <c r="CQ200" s="4">
        <v>-15935721.58</v>
      </c>
      <c r="CR200" s="4">
        <v>58580</v>
      </c>
      <c r="CS200" s="4">
        <v>15857738.34</v>
      </c>
      <c r="CT200" s="4">
        <v>-5145574.97</v>
      </c>
      <c r="CU200" s="4">
        <v>0</v>
      </c>
      <c r="CV200" s="4">
        <v>-40000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-259607.4</v>
      </c>
      <c r="DC200" s="4">
        <v>-626102.44</v>
      </c>
      <c r="DD200" s="4">
        <v>0</v>
      </c>
      <c r="DE200" s="4">
        <v>-5464585.61</v>
      </c>
      <c r="DF200" s="4">
        <v>3341077.52</v>
      </c>
      <c r="DG200" s="4">
        <v>227178.84</v>
      </c>
      <c r="DH200" s="4">
        <v>-4019542.04</v>
      </c>
      <c r="DI200" s="4">
        <v>0</v>
      </c>
      <c r="DJ200" s="4">
        <v>-3792363.2</v>
      </c>
      <c r="DK200" s="4">
        <v>860051.61</v>
      </c>
      <c r="DL200" s="4">
        <v>16189213.69</v>
      </c>
      <c r="DM200" s="4">
        <v>0</v>
      </c>
      <c r="DN200" s="4">
        <v>0</v>
      </c>
      <c r="DO200" s="4">
        <v>0</v>
      </c>
      <c r="DP200" s="4">
        <v>0</v>
      </c>
      <c r="DQ200" s="4">
        <v>0</v>
      </c>
      <c r="DR200" s="4">
        <v>16189213.69</v>
      </c>
      <c r="DS200" s="4">
        <v>0</v>
      </c>
      <c r="DT200" s="4">
        <v>9028911.47</v>
      </c>
      <c r="DU200" s="4">
        <v>0</v>
      </c>
      <c r="DV200" s="4">
        <v>0</v>
      </c>
      <c r="DW200" s="4">
        <v>9028911.47</v>
      </c>
      <c r="DX200" s="4">
        <v>5665363.9</v>
      </c>
      <c r="DY200" s="4">
        <v>78901386.54</v>
      </c>
      <c r="DZ200" s="4">
        <v>48053256.35</v>
      </c>
      <c r="EA200" s="4">
        <v>760811.08</v>
      </c>
      <c r="EB200" s="4">
        <v>133380817.87</v>
      </c>
      <c r="EC200" s="4">
        <v>98897583.66</v>
      </c>
      <c r="ED200" s="4">
        <v>11166795.32</v>
      </c>
      <c r="EE200" s="4">
        <v>10596382.32</v>
      </c>
      <c r="EF200" s="4">
        <v>120660761.3</v>
      </c>
      <c r="EG200" s="4">
        <v>-32948124.59</v>
      </c>
      <c r="EH200" s="4">
        <v>1362722.45</v>
      </c>
      <c r="EI200" s="4">
        <v>12974379.1</v>
      </c>
      <c r="EJ200" s="4">
        <v>-68000</v>
      </c>
      <c r="EK200" s="4">
        <v>0</v>
      </c>
      <c r="EL200" s="4">
        <v>0</v>
      </c>
      <c r="EM200" s="4">
        <v>0</v>
      </c>
      <c r="EN200" s="4">
        <v>0</v>
      </c>
      <c r="EO200" s="4">
        <v>897.13</v>
      </c>
      <c r="EP200" s="4">
        <v>0</v>
      </c>
      <c r="EQ200" s="4">
        <v>0</v>
      </c>
      <c r="ER200" s="4">
        <v>169767.02</v>
      </c>
      <c r="ES200" s="4">
        <v>-675701.88</v>
      </c>
      <c r="ET200" s="4">
        <v>0</v>
      </c>
      <c r="EU200" s="4">
        <v>-18508358.89</v>
      </c>
      <c r="EV200" s="4">
        <v>-5788302.32</v>
      </c>
      <c r="EW200" s="4">
        <v>414548.77</v>
      </c>
      <c r="EX200" s="4">
        <v>-3740553.5</v>
      </c>
      <c r="EY200" s="4">
        <v>0</v>
      </c>
      <c r="EZ200" s="4">
        <v>-3326004.73</v>
      </c>
      <c r="FA200" s="4">
        <v>-6193712.17</v>
      </c>
      <c r="FB200" s="4">
        <v>12863208.96</v>
      </c>
      <c r="FC200" s="4">
        <v>0</v>
      </c>
      <c r="FD200" s="4">
        <v>0</v>
      </c>
      <c r="FE200" s="4">
        <v>0</v>
      </c>
      <c r="FF200" s="4">
        <v>0</v>
      </c>
      <c r="FG200" s="4">
        <v>0</v>
      </c>
      <c r="FH200" s="4">
        <v>12863208.96</v>
      </c>
      <c r="FI200" s="4">
        <v>0</v>
      </c>
      <c r="FJ200" s="4">
        <v>2835199.3</v>
      </c>
      <c r="FK200" s="4">
        <v>0</v>
      </c>
      <c r="FL200" s="4">
        <v>0</v>
      </c>
      <c r="FM200" s="4">
        <v>2835199.3</v>
      </c>
      <c r="FN200" s="11">
        <f t="shared" si="6"/>
        <v>0.004691342128445143</v>
      </c>
      <c r="FO200" s="11">
        <f t="shared" si="7"/>
        <v>0.07518329711978396</v>
      </c>
    </row>
    <row r="201" spans="1:171" ht="12.75">
      <c r="A201" s="3" t="s">
        <v>260</v>
      </c>
      <c r="B201" s="4">
        <v>578440.4</v>
      </c>
      <c r="C201" s="4">
        <v>4125211.75</v>
      </c>
      <c r="D201" s="4">
        <v>8103553.2</v>
      </c>
      <c r="E201" s="4">
        <v>112813.62</v>
      </c>
      <c r="F201" s="4">
        <v>12920018.97</v>
      </c>
      <c r="G201" s="4">
        <v>9978460.44</v>
      </c>
      <c r="H201" s="4">
        <v>1610422.18</v>
      </c>
      <c r="I201" s="4">
        <v>490130.38</v>
      </c>
      <c r="J201" s="4">
        <v>12079013</v>
      </c>
      <c r="K201" s="4">
        <v>-982974</v>
      </c>
      <c r="L201" s="4">
        <v>10501</v>
      </c>
      <c r="M201" s="4">
        <v>273350</v>
      </c>
      <c r="N201" s="4">
        <v>-8208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-47850.63</v>
      </c>
      <c r="W201" s="4">
        <v>0</v>
      </c>
      <c r="X201" s="4">
        <v>0</v>
      </c>
      <c r="Y201" s="4">
        <v>-755181.63</v>
      </c>
      <c r="Z201" s="4">
        <v>85824.34</v>
      </c>
      <c r="AA201" s="4">
        <v>0</v>
      </c>
      <c r="AB201" s="4">
        <v>0</v>
      </c>
      <c r="AC201" s="4">
        <v>0</v>
      </c>
      <c r="AD201" s="4">
        <v>0</v>
      </c>
      <c r="AE201" s="4">
        <v>322847.47</v>
      </c>
      <c r="AF201" s="4">
        <v>0</v>
      </c>
      <c r="AG201" s="4">
        <v>0</v>
      </c>
      <c r="AH201" s="4">
        <v>20544</v>
      </c>
      <c r="AI201" s="4">
        <v>0</v>
      </c>
      <c r="AJ201" s="4">
        <v>0</v>
      </c>
      <c r="AK201" s="4">
        <v>0</v>
      </c>
      <c r="AL201" s="4">
        <v>20544</v>
      </c>
      <c r="AM201" s="4">
        <v>0</v>
      </c>
      <c r="AN201" s="4">
        <v>1182477.97</v>
      </c>
      <c r="AO201" s="4">
        <v>0</v>
      </c>
      <c r="AP201" s="4">
        <v>0</v>
      </c>
      <c r="AQ201" s="4">
        <v>1182477.97</v>
      </c>
      <c r="AR201" s="4">
        <v>1307009.27</v>
      </c>
      <c r="AS201" s="4">
        <v>4756504.52</v>
      </c>
      <c r="AT201" s="4">
        <v>9326082.9</v>
      </c>
      <c r="AU201" s="4">
        <v>76406.98</v>
      </c>
      <c r="AV201" s="4">
        <v>15466003.67</v>
      </c>
      <c r="AW201" s="4">
        <v>11214973.7</v>
      </c>
      <c r="AX201" s="4">
        <v>2061003.9</v>
      </c>
      <c r="AY201" s="4">
        <v>810066.3</v>
      </c>
      <c r="AZ201" s="4">
        <v>14086043.9</v>
      </c>
      <c r="BA201" s="4">
        <v>-2212667.59</v>
      </c>
      <c r="BB201" s="4">
        <v>75000</v>
      </c>
      <c r="BC201" s="4">
        <v>1290558.55</v>
      </c>
      <c r="BD201" s="4">
        <v>-15000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14434.37</v>
      </c>
      <c r="BM201" s="4">
        <v>0</v>
      </c>
      <c r="BN201" s="4">
        <v>0</v>
      </c>
      <c r="BO201" s="4">
        <v>-847674.67</v>
      </c>
      <c r="BP201" s="4">
        <v>532285.1</v>
      </c>
      <c r="BQ201" s="4">
        <v>0</v>
      </c>
      <c r="BR201" s="4">
        <v>0</v>
      </c>
      <c r="BS201" s="4">
        <v>0</v>
      </c>
      <c r="BT201" s="4">
        <v>0</v>
      </c>
      <c r="BU201" s="4">
        <v>200959.03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1383437</v>
      </c>
      <c r="CE201" s="4">
        <v>0</v>
      </c>
      <c r="CF201" s="4">
        <v>0</v>
      </c>
      <c r="CG201" s="4">
        <v>1383437</v>
      </c>
      <c r="CH201" s="4">
        <v>719201.65</v>
      </c>
      <c r="CI201" s="4">
        <v>5622044.49</v>
      </c>
      <c r="CJ201" s="4">
        <v>9469582</v>
      </c>
      <c r="CK201" s="4">
        <v>47198.94</v>
      </c>
      <c r="CL201" s="4">
        <v>15858027.08</v>
      </c>
      <c r="CM201" s="4">
        <v>11442791.04</v>
      </c>
      <c r="CN201" s="4">
        <v>1647313.64</v>
      </c>
      <c r="CO201" s="4">
        <v>870805.6</v>
      </c>
      <c r="CP201" s="4">
        <v>13960910.28</v>
      </c>
      <c r="CQ201" s="4">
        <v>-1464096.3</v>
      </c>
      <c r="CR201" s="4">
        <v>0</v>
      </c>
      <c r="CS201" s="4">
        <v>547000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57902.36</v>
      </c>
      <c r="DC201" s="4">
        <v>0</v>
      </c>
      <c r="DD201" s="4">
        <v>0</v>
      </c>
      <c r="DE201" s="4">
        <v>-859193.94</v>
      </c>
      <c r="DF201" s="4">
        <v>1037922.86</v>
      </c>
      <c r="DG201" s="4">
        <v>0</v>
      </c>
      <c r="DH201" s="4">
        <v>0</v>
      </c>
      <c r="DI201" s="4">
        <v>0</v>
      </c>
      <c r="DJ201" s="4">
        <v>0</v>
      </c>
      <c r="DK201" s="4">
        <v>982297.25</v>
      </c>
      <c r="DL201" s="4">
        <v>0</v>
      </c>
      <c r="DM201" s="4">
        <v>0</v>
      </c>
      <c r="DN201" s="4">
        <v>0</v>
      </c>
      <c r="DO201" s="4">
        <v>0</v>
      </c>
      <c r="DP201" s="4">
        <v>0</v>
      </c>
      <c r="DQ201" s="4">
        <v>0</v>
      </c>
      <c r="DR201" s="4">
        <v>0</v>
      </c>
      <c r="DS201" s="4">
        <v>0</v>
      </c>
      <c r="DT201" s="4">
        <v>2365734.25</v>
      </c>
      <c r="DU201" s="4">
        <v>0</v>
      </c>
      <c r="DV201" s="4">
        <v>0</v>
      </c>
      <c r="DW201" s="4">
        <v>2365734.25</v>
      </c>
      <c r="DX201" s="4">
        <v>578138.33</v>
      </c>
      <c r="DY201" s="4">
        <v>7139388.3</v>
      </c>
      <c r="DZ201" s="4">
        <v>10042949.85</v>
      </c>
      <c r="EA201" s="4">
        <v>32905.96</v>
      </c>
      <c r="EB201" s="4">
        <v>17793382.44</v>
      </c>
      <c r="EC201" s="4">
        <v>12717072.06</v>
      </c>
      <c r="ED201" s="4">
        <v>1953042.37</v>
      </c>
      <c r="EE201" s="4">
        <v>992907.81</v>
      </c>
      <c r="EF201" s="4">
        <v>15663022.24</v>
      </c>
      <c r="EG201" s="4">
        <v>-1716408.23</v>
      </c>
      <c r="EH201" s="4">
        <v>176500</v>
      </c>
      <c r="EI201" s="4">
        <v>3108673</v>
      </c>
      <c r="EJ201" s="4">
        <v>-1931136.45</v>
      </c>
      <c r="EK201" s="4">
        <v>0</v>
      </c>
      <c r="EL201" s="4">
        <v>0</v>
      </c>
      <c r="EM201" s="4">
        <v>0</v>
      </c>
      <c r="EN201" s="4">
        <v>0</v>
      </c>
      <c r="EO201" s="4">
        <v>0</v>
      </c>
      <c r="EP201" s="4">
        <v>0</v>
      </c>
      <c r="EQ201" s="4">
        <v>0</v>
      </c>
      <c r="ER201" s="4">
        <v>133587.8</v>
      </c>
      <c r="ES201" s="4">
        <v>0</v>
      </c>
      <c r="ET201" s="4">
        <v>0</v>
      </c>
      <c r="EU201" s="4">
        <v>-228783.88</v>
      </c>
      <c r="EV201" s="4">
        <v>1901576.32</v>
      </c>
      <c r="EW201" s="4">
        <v>0</v>
      </c>
      <c r="EX201" s="4">
        <v>0</v>
      </c>
      <c r="EY201" s="4">
        <v>0</v>
      </c>
      <c r="EZ201" s="4">
        <v>0</v>
      </c>
      <c r="FA201" s="4">
        <v>2022205.05</v>
      </c>
      <c r="FB201" s="4">
        <v>0</v>
      </c>
      <c r="FC201" s="4">
        <v>0</v>
      </c>
      <c r="FD201" s="4">
        <v>0</v>
      </c>
      <c r="FE201" s="4">
        <v>0</v>
      </c>
      <c r="FF201" s="4">
        <v>0</v>
      </c>
      <c r="FG201" s="4">
        <v>0</v>
      </c>
      <c r="FH201" s="4">
        <v>0</v>
      </c>
      <c r="FI201" s="4">
        <v>0</v>
      </c>
      <c r="FJ201" s="4">
        <v>4387939.3</v>
      </c>
      <c r="FK201" s="4">
        <v>0</v>
      </c>
      <c r="FL201" s="4">
        <v>0</v>
      </c>
      <c r="FM201" s="4">
        <v>4387939.3</v>
      </c>
      <c r="FN201" s="11">
        <f t="shared" si="6"/>
        <v>0.1999399851038103</v>
      </c>
      <c r="FO201" s="11">
        <f t="shared" si="7"/>
        <v>0</v>
      </c>
    </row>
    <row r="202" spans="1:171" ht="12.75">
      <c r="A202" s="3" t="s">
        <v>261</v>
      </c>
      <c r="B202" s="4">
        <v>777402.68</v>
      </c>
      <c r="C202" s="4">
        <v>6290029.79</v>
      </c>
      <c r="D202" s="4">
        <v>3590236.97</v>
      </c>
      <c r="E202" s="4">
        <v>19501148.78</v>
      </c>
      <c r="F202" s="4">
        <v>30158818.22</v>
      </c>
      <c r="G202" s="4">
        <v>18151001.08</v>
      </c>
      <c r="H202" s="4">
        <v>3617999.44</v>
      </c>
      <c r="I202" s="4">
        <v>1374751.94</v>
      </c>
      <c r="J202" s="4">
        <v>23143752.46</v>
      </c>
      <c r="K202" s="4">
        <v>-3661286.59</v>
      </c>
      <c r="L202" s="4">
        <v>658185.5</v>
      </c>
      <c r="M202" s="4">
        <v>243075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-75000</v>
      </c>
      <c r="U202" s="4">
        <v>0</v>
      </c>
      <c r="V202" s="4">
        <v>-40764.8</v>
      </c>
      <c r="W202" s="4">
        <v>-128485.79</v>
      </c>
      <c r="X202" s="4">
        <v>0</v>
      </c>
      <c r="Y202" s="4">
        <v>-2875790.89</v>
      </c>
      <c r="Z202" s="4">
        <v>4139274.87</v>
      </c>
      <c r="AA202" s="4">
        <v>0</v>
      </c>
      <c r="AB202" s="4">
        <v>-2159728</v>
      </c>
      <c r="AC202" s="4">
        <v>0</v>
      </c>
      <c r="AD202" s="4">
        <v>-2159728</v>
      </c>
      <c r="AE202" s="4">
        <v>2816929.29</v>
      </c>
      <c r="AF202" s="4">
        <v>1624688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1624688</v>
      </c>
      <c r="AM202" s="4">
        <v>0</v>
      </c>
      <c r="AN202" s="4">
        <v>9472126.5</v>
      </c>
      <c r="AO202" s="4">
        <v>0</v>
      </c>
      <c r="AP202" s="4">
        <v>0</v>
      </c>
      <c r="AQ202" s="4">
        <v>9472126.5</v>
      </c>
      <c r="AR202" s="4">
        <v>731933.2</v>
      </c>
      <c r="AS202" s="4">
        <v>7310420.95</v>
      </c>
      <c r="AT202" s="4">
        <v>3361311.94</v>
      </c>
      <c r="AU202" s="4">
        <v>19375792.77</v>
      </c>
      <c r="AV202" s="4">
        <v>30779458.86</v>
      </c>
      <c r="AW202" s="4">
        <v>17617542.14</v>
      </c>
      <c r="AX202" s="4">
        <v>6101008.29</v>
      </c>
      <c r="AY202" s="4">
        <v>2367100.88</v>
      </c>
      <c r="AZ202" s="4">
        <v>26085651.31</v>
      </c>
      <c r="BA202" s="4">
        <v>-10267484.03</v>
      </c>
      <c r="BB202" s="4">
        <v>1152310.62</v>
      </c>
      <c r="BC202" s="4">
        <v>1793978.06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-60000</v>
      </c>
      <c r="BK202" s="4">
        <v>5000</v>
      </c>
      <c r="BL202" s="4">
        <v>71722.07</v>
      </c>
      <c r="BM202" s="4">
        <v>-48582.95</v>
      </c>
      <c r="BN202" s="4">
        <v>0</v>
      </c>
      <c r="BO202" s="4">
        <v>-7304473.28</v>
      </c>
      <c r="BP202" s="4">
        <v>-2610665.73</v>
      </c>
      <c r="BQ202" s="4">
        <v>0</v>
      </c>
      <c r="BR202" s="4">
        <v>-1055042.86</v>
      </c>
      <c r="BS202" s="4">
        <v>0</v>
      </c>
      <c r="BT202" s="4">
        <v>-1055042.86</v>
      </c>
      <c r="BU202" s="4">
        <v>-5471787.69</v>
      </c>
      <c r="BV202" s="4">
        <v>569645.14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569645.14</v>
      </c>
      <c r="CC202" s="4">
        <v>0</v>
      </c>
      <c r="CD202" s="4">
        <v>4000338.81</v>
      </c>
      <c r="CE202" s="4">
        <v>0</v>
      </c>
      <c r="CF202" s="4">
        <v>0</v>
      </c>
      <c r="CG202" s="4">
        <v>4000338.81</v>
      </c>
      <c r="CH202" s="4">
        <v>901075.68</v>
      </c>
      <c r="CI202" s="4">
        <v>8617108.34</v>
      </c>
      <c r="CJ202" s="4">
        <v>3451521.25</v>
      </c>
      <c r="CK202" s="4">
        <v>22176720.54</v>
      </c>
      <c r="CL202" s="4">
        <v>35146425.81</v>
      </c>
      <c r="CM202" s="4">
        <v>21237089.97</v>
      </c>
      <c r="CN202" s="4">
        <v>4607761.8</v>
      </c>
      <c r="CO202" s="4">
        <v>1113050.48</v>
      </c>
      <c r="CP202" s="4">
        <v>26957902.25</v>
      </c>
      <c r="CQ202" s="4">
        <v>-6174658.83</v>
      </c>
      <c r="CR202" s="4">
        <v>131462.3</v>
      </c>
      <c r="CS202" s="4">
        <v>3600107.01</v>
      </c>
      <c r="CT202" s="4">
        <v>-600428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138498.49</v>
      </c>
      <c r="DC202" s="4">
        <v>-7966.94</v>
      </c>
      <c r="DD202" s="4">
        <v>0</v>
      </c>
      <c r="DE202" s="4">
        <v>-2905019.03</v>
      </c>
      <c r="DF202" s="4">
        <v>5283504.53</v>
      </c>
      <c r="DG202" s="4">
        <v>0</v>
      </c>
      <c r="DH202" s="4">
        <v>-569645.14</v>
      </c>
      <c r="DI202" s="4">
        <v>0</v>
      </c>
      <c r="DJ202" s="4">
        <v>-569645.14</v>
      </c>
      <c r="DK202" s="4">
        <v>2435679.77</v>
      </c>
      <c r="DL202" s="4">
        <v>0</v>
      </c>
      <c r="DM202" s="4">
        <v>0</v>
      </c>
      <c r="DN202" s="4">
        <v>0</v>
      </c>
      <c r="DO202" s="4">
        <v>0</v>
      </c>
      <c r="DP202" s="4">
        <v>0</v>
      </c>
      <c r="DQ202" s="4">
        <v>0</v>
      </c>
      <c r="DR202" s="4">
        <v>0</v>
      </c>
      <c r="DS202" s="4">
        <v>0</v>
      </c>
      <c r="DT202" s="4">
        <v>6436018.58</v>
      </c>
      <c r="DU202" s="4">
        <v>0</v>
      </c>
      <c r="DV202" s="4">
        <v>0</v>
      </c>
      <c r="DW202" s="4">
        <v>6436018.58</v>
      </c>
      <c r="DX202" s="4">
        <v>1299601.53</v>
      </c>
      <c r="DY202" s="4">
        <v>10450385.92</v>
      </c>
      <c r="DZ202" s="4">
        <v>4960959.35</v>
      </c>
      <c r="EA202" s="4">
        <v>23583287.47</v>
      </c>
      <c r="EB202" s="4">
        <v>40294234.27</v>
      </c>
      <c r="EC202" s="4">
        <v>26511214.4</v>
      </c>
      <c r="ED202" s="4">
        <v>4255035.28</v>
      </c>
      <c r="EE202" s="4">
        <v>7356148.69</v>
      </c>
      <c r="EF202" s="4">
        <v>38122398.37</v>
      </c>
      <c r="EG202" s="4">
        <v>-17674197.57</v>
      </c>
      <c r="EH202" s="4">
        <v>310100</v>
      </c>
      <c r="EI202" s="4">
        <v>3516319.11</v>
      </c>
      <c r="EJ202" s="4">
        <v>-1538400</v>
      </c>
      <c r="EK202" s="4">
        <v>0</v>
      </c>
      <c r="EL202" s="4">
        <v>0</v>
      </c>
      <c r="EM202" s="4">
        <v>0</v>
      </c>
      <c r="EN202" s="4">
        <v>0</v>
      </c>
      <c r="EO202" s="4">
        <v>0</v>
      </c>
      <c r="EP202" s="4">
        <v>0</v>
      </c>
      <c r="EQ202" s="4">
        <v>0</v>
      </c>
      <c r="ER202" s="4">
        <v>112448.79</v>
      </c>
      <c r="ES202" s="4">
        <v>-488.73</v>
      </c>
      <c r="ET202" s="4">
        <v>0</v>
      </c>
      <c r="EU202" s="4">
        <v>-15273729.67</v>
      </c>
      <c r="EV202" s="4">
        <v>-13101893.77</v>
      </c>
      <c r="EW202" s="4">
        <v>0</v>
      </c>
      <c r="EX202" s="4">
        <v>0</v>
      </c>
      <c r="EY202" s="4">
        <v>0</v>
      </c>
      <c r="EZ202" s="4">
        <v>0</v>
      </c>
      <c r="FA202" s="4">
        <v>-6135876.39</v>
      </c>
      <c r="FB202" s="4">
        <v>0</v>
      </c>
      <c r="FC202" s="4">
        <v>0</v>
      </c>
      <c r="FD202" s="4">
        <v>0</v>
      </c>
      <c r="FE202" s="4">
        <v>0</v>
      </c>
      <c r="FF202" s="4">
        <v>0</v>
      </c>
      <c r="FG202" s="4">
        <v>0</v>
      </c>
      <c r="FH202" s="4">
        <v>0</v>
      </c>
      <c r="FI202" s="4">
        <v>0</v>
      </c>
      <c r="FJ202" s="4">
        <v>300142.19</v>
      </c>
      <c r="FK202" s="4">
        <v>0</v>
      </c>
      <c r="FL202" s="4">
        <v>0</v>
      </c>
      <c r="FM202" s="4">
        <v>300142.19</v>
      </c>
      <c r="FN202" s="11">
        <f t="shared" si="6"/>
        <v>-0.15609628062054742</v>
      </c>
      <c r="FO202" s="11">
        <f t="shared" si="7"/>
        <v>0</v>
      </c>
    </row>
    <row r="203" spans="1:171" ht="12.75">
      <c r="A203" s="3" t="s">
        <v>262</v>
      </c>
      <c r="B203" s="4">
        <v>6273608.77</v>
      </c>
      <c r="C203" s="4">
        <v>42456288.27</v>
      </c>
      <c r="D203" s="4">
        <v>64487777.07</v>
      </c>
      <c r="E203" s="4">
        <v>430198.37</v>
      </c>
      <c r="F203" s="4">
        <v>113647872.48</v>
      </c>
      <c r="G203" s="4">
        <v>79883450.96</v>
      </c>
      <c r="H203" s="4">
        <v>13654099.36</v>
      </c>
      <c r="I203" s="4">
        <v>5695940.54</v>
      </c>
      <c r="J203" s="4">
        <v>99233490.86</v>
      </c>
      <c r="K203" s="4">
        <v>-18669649.98</v>
      </c>
      <c r="L203" s="4">
        <v>149640</v>
      </c>
      <c r="M203" s="4">
        <v>11831652.22</v>
      </c>
      <c r="N203" s="4">
        <v>-2031702.84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-305379.53</v>
      </c>
      <c r="W203" s="4">
        <v>-488411.92</v>
      </c>
      <c r="X203" s="4">
        <v>0</v>
      </c>
      <c r="Y203" s="4">
        <v>-9025440.13</v>
      </c>
      <c r="Z203" s="4">
        <v>5388941.49</v>
      </c>
      <c r="AA203" s="4">
        <v>2281790.62</v>
      </c>
      <c r="AB203" s="4">
        <v>-3800053.55</v>
      </c>
      <c r="AC203" s="4">
        <v>0</v>
      </c>
      <c r="AD203" s="4">
        <v>-1518262.93</v>
      </c>
      <c r="AE203" s="4">
        <v>4362620.85</v>
      </c>
      <c r="AF203" s="4">
        <v>11415813.71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11415813.71</v>
      </c>
      <c r="AM203" s="4">
        <v>0</v>
      </c>
      <c r="AN203" s="4">
        <v>10447105.43</v>
      </c>
      <c r="AO203" s="4">
        <v>0</v>
      </c>
      <c r="AP203" s="4">
        <v>0</v>
      </c>
      <c r="AQ203" s="4">
        <v>10447105.43</v>
      </c>
      <c r="AR203" s="4">
        <v>6829017.98</v>
      </c>
      <c r="AS203" s="4">
        <v>47796283.61</v>
      </c>
      <c r="AT203" s="4">
        <v>74232860.89</v>
      </c>
      <c r="AU203" s="4">
        <v>1230373.36</v>
      </c>
      <c r="AV203" s="4">
        <v>130088535.84</v>
      </c>
      <c r="AW203" s="4">
        <v>92232184.64</v>
      </c>
      <c r="AX203" s="4">
        <v>21453383.24</v>
      </c>
      <c r="AY203" s="4">
        <v>4951452.45</v>
      </c>
      <c r="AZ203" s="4">
        <v>118637020.33</v>
      </c>
      <c r="BA203" s="4">
        <v>-7103947.3</v>
      </c>
      <c r="BB203" s="4">
        <v>106000</v>
      </c>
      <c r="BC203" s="4">
        <v>8874838.95</v>
      </c>
      <c r="BD203" s="4">
        <v>-44051167.03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-486693.94</v>
      </c>
      <c r="BM203" s="4">
        <v>-613094.01</v>
      </c>
      <c r="BN203" s="4">
        <v>0</v>
      </c>
      <c r="BO203" s="4">
        <v>-42660969.32</v>
      </c>
      <c r="BP203" s="4">
        <v>-31209453.81</v>
      </c>
      <c r="BQ203" s="4">
        <v>39563596.88</v>
      </c>
      <c r="BR203" s="4">
        <v>-3953671.19</v>
      </c>
      <c r="BS203" s="4">
        <v>0</v>
      </c>
      <c r="BT203" s="4">
        <v>35609925.69</v>
      </c>
      <c r="BU203" s="4">
        <v>155241.46</v>
      </c>
      <c r="BV203" s="4">
        <v>47025739.4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47025739.4</v>
      </c>
      <c r="CC203" s="4">
        <v>0</v>
      </c>
      <c r="CD203" s="4">
        <v>10602346.89</v>
      </c>
      <c r="CE203" s="4">
        <v>0</v>
      </c>
      <c r="CF203" s="4">
        <v>0</v>
      </c>
      <c r="CG203" s="4">
        <v>10602346.89</v>
      </c>
      <c r="CH203" s="4">
        <v>6998384.8</v>
      </c>
      <c r="CI203" s="4">
        <v>57634568.14</v>
      </c>
      <c r="CJ203" s="4">
        <v>83606541.91</v>
      </c>
      <c r="CK203" s="4">
        <v>1176212.12</v>
      </c>
      <c r="CL203" s="4">
        <v>149415706.97</v>
      </c>
      <c r="CM203" s="4">
        <v>102093326.84</v>
      </c>
      <c r="CN203" s="4">
        <v>18063629.57</v>
      </c>
      <c r="CO203" s="4">
        <v>9298450.1</v>
      </c>
      <c r="CP203" s="4">
        <v>129455406.51</v>
      </c>
      <c r="CQ203" s="4">
        <v>-22033815.71</v>
      </c>
      <c r="CR203" s="4">
        <v>404720</v>
      </c>
      <c r="CS203" s="4">
        <v>12045972.17</v>
      </c>
      <c r="CT203" s="4">
        <v>-13365304.34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-1261838.12</v>
      </c>
      <c r="DC203" s="4">
        <v>-1613841.75</v>
      </c>
      <c r="DD203" s="4">
        <v>0</v>
      </c>
      <c r="DE203" s="4">
        <v>-24210266</v>
      </c>
      <c r="DF203" s="4">
        <v>-4249965.54</v>
      </c>
      <c r="DG203" s="4">
        <v>4602353.6</v>
      </c>
      <c r="DH203" s="4">
        <v>-5180351.9</v>
      </c>
      <c r="DI203" s="4">
        <v>0</v>
      </c>
      <c r="DJ203" s="4">
        <v>-577998.3</v>
      </c>
      <c r="DK203" s="4">
        <v>-327662.91</v>
      </c>
      <c r="DL203" s="4">
        <v>46447741.1</v>
      </c>
      <c r="DM203" s="4">
        <v>0</v>
      </c>
      <c r="DN203" s="4">
        <v>0</v>
      </c>
      <c r="DO203" s="4">
        <v>0</v>
      </c>
      <c r="DP203" s="4">
        <v>0</v>
      </c>
      <c r="DQ203" s="4">
        <v>0</v>
      </c>
      <c r="DR203" s="4">
        <v>46447741.1</v>
      </c>
      <c r="DS203" s="4">
        <v>0</v>
      </c>
      <c r="DT203" s="4">
        <v>10274683.98</v>
      </c>
      <c r="DU203" s="4">
        <v>0</v>
      </c>
      <c r="DV203" s="4">
        <v>0</v>
      </c>
      <c r="DW203" s="4">
        <v>10274683.98</v>
      </c>
      <c r="DX203" s="4">
        <v>11847907.4</v>
      </c>
      <c r="DY203" s="4">
        <v>72705153.09</v>
      </c>
      <c r="DZ203" s="4">
        <v>92838181.79</v>
      </c>
      <c r="EA203" s="4">
        <v>591737.54</v>
      </c>
      <c r="EB203" s="4">
        <v>177982979.82</v>
      </c>
      <c r="EC203" s="4">
        <v>126604953.4</v>
      </c>
      <c r="ED203" s="4">
        <v>23442015.44</v>
      </c>
      <c r="EE203" s="4">
        <v>7711184.74</v>
      </c>
      <c r="EF203" s="4">
        <v>157758153.58</v>
      </c>
      <c r="EG203" s="4">
        <v>-6157289.56</v>
      </c>
      <c r="EH203" s="4">
        <v>25000</v>
      </c>
      <c r="EI203" s="4">
        <v>7143531.91</v>
      </c>
      <c r="EJ203" s="4">
        <v>-2623739</v>
      </c>
      <c r="EK203" s="4">
        <v>0</v>
      </c>
      <c r="EL203" s="4">
        <v>0</v>
      </c>
      <c r="EM203" s="4">
        <v>0</v>
      </c>
      <c r="EN203" s="4">
        <v>0</v>
      </c>
      <c r="EO203" s="4">
        <v>0</v>
      </c>
      <c r="EP203" s="4">
        <v>0</v>
      </c>
      <c r="EQ203" s="4">
        <v>0</v>
      </c>
      <c r="ER203" s="4">
        <v>-1134806.13</v>
      </c>
      <c r="ES203" s="4">
        <v>-2087111.07</v>
      </c>
      <c r="ET203" s="4">
        <v>0</v>
      </c>
      <c r="EU203" s="4">
        <v>-2747302.78</v>
      </c>
      <c r="EV203" s="4">
        <v>17477523.46</v>
      </c>
      <c r="EW203" s="4">
        <v>0</v>
      </c>
      <c r="EX203" s="4">
        <v>-6600000</v>
      </c>
      <c r="EY203" s="4">
        <v>0</v>
      </c>
      <c r="EZ203" s="4">
        <v>-6600000</v>
      </c>
      <c r="FA203" s="4">
        <v>9445412.75</v>
      </c>
      <c r="FB203" s="4">
        <v>39847741.1</v>
      </c>
      <c r="FC203" s="4">
        <v>0</v>
      </c>
      <c r="FD203" s="4">
        <v>0</v>
      </c>
      <c r="FE203" s="4">
        <v>0</v>
      </c>
      <c r="FF203" s="4">
        <v>0</v>
      </c>
      <c r="FG203" s="4">
        <v>0</v>
      </c>
      <c r="FH203" s="4">
        <v>39847741.1</v>
      </c>
      <c r="FI203" s="4">
        <v>0</v>
      </c>
      <c r="FJ203" s="4">
        <v>19720096.73</v>
      </c>
      <c r="FK203" s="4">
        <v>0</v>
      </c>
      <c r="FL203" s="4">
        <v>0</v>
      </c>
      <c r="FM203" s="4">
        <v>19720096.73</v>
      </c>
      <c r="FN203" s="11">
        <f t="shared" si="6"/>
        <v>-0.07075370022872786</v>
      </c>
      <c r="FO203" s="11">
        <f t="shared" si="7"/>
        <v>0.11308746707328839</v>
      </c>
    </row>
    <row r="204" spans="1:171" ht="12.75">
      <c r="A204" s="3" t="s">
        <v>263</v>
      </c>
      <c r="B204" s="4">
        <v>1257494.2</v>
      </c>
      <c r="C204" s="4">
        <v>4344343.2</v>
      </c>
      <c r="D204" s="4">
        <v>6110502</v>
      </c>
      <c r="E204" s="4">
        <v>591250.48</v>
      </c>
      <c r="F204" s="4">
        <v>12303589.88</v>
      </c>
      <c r="G204" s="4">
        <v>10459457.72</v>
      </c>
      <c r="H204" s="4">
        <v>769636.22</v>
      </c>
      <c r="I204" s="4">
        <v>449039.68</v>
      </c>
      <c r="J204" s="4">
        <v>11678133.62</v>
      </c>
      <c r="K204" s="4">
        <v>-975054.22</v>
      </c>
      <c r="L204" s="4">
        <v>27500</v>
      </c>
      <c r="M204" s="4">
        <v>682538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-124180.57</v>
      </c>
      <c r="W204" s="4">
        <v>-125245.59</v>
      </c>
      <c r="X204" s="4">
        <v>0</v>
      </c>
      <c r="Y204" s="4">
        <v>-389196.79</v>
      </c>
      <c r="Z204" s="4">
        <v>236259.47</v>
      </c>
      <c r="AA204" s="4">
        <v>0</v>
      </c>
      <c r="AB204" s="4">
        <v>-295200</v>
      </c>
      <c r="AC204" s="4">
        <v>0</v>
      </c>
      <c r="AD204" s="4">
        <v>-295200</v>
      </c>
      <c r="AE204" s="4">
        <v>-223243.8</v>
      </c>
      <c r="AF204" s="4">
        <v>1915800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1915800</v>
      </c>
      <c r="AM204" s="4">
        <v>0</v>
      </c>
      <c r="AN204" s="4">
        <v>472835.39</v>
      </c>
      <c r="AO204" s="4">
        <v>0</v>
      </c>
      <c r="AP204" s="4">
        <v>0</v>
      </c>
      <c r="AQ204" s="4">
        <v>472835.39</v>
      </c>
      <c r="AR204" s="4">
        <v>1370126.14</v>
      </c>
      <c r="AS204" s="4">
        <v>4873385.41</v>
      </c>
      <c r="AT204" s="4">
        <v>6806877</v>
      </c>
      <c r="AU204" s="4">
        <v>475591</v>
      </c>
      <c r="AV204" s="4">
        <v>13525979.55</v>
      </c>
      <c r="AW204" s="4">
        <v>11637306.75</v>
      </c>
      <c r="AX204" s="4">
        <v>1370907.94</v>
      </c>
      <c r="AY204" s="4">
        <v>854369.27</v>
      </c>
      <c r="AZ204" s="4">
        <v>13862583.96</v>
      </c>
      <c r="BA204" s="4">
        <v>-2015779.71</v>
      </c>
      <c r="BB204" s="4">
        <v>137141.66</v>
      </c>
      <c r="BC204" s="4">
        <v>773615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-58519.26</v>
      </c>
      <c r="BM204" s="4">
        <v>-60072.87</v>
      </c>
      <c r="BN204" s="4">
        <v>0</v>
      </c>
      <c r="BO204" s="4">
        <v>-1163542.31</v>
      </c>
      <c r="BP204" s="4">
        <v>-1500146.72</v>
      </c>
      <c r="BQ204" s="4">
        <v>1599019.17</v>
      </c>
      <c r="BR204" s="4">
        <v>-321600</v>
      </c>
      <c r="BS204" s="4">
        <v>0</v>
      </c>
      <c r="BT204" s="4">
        <v>1277419.17</v>
      </c>
      <c r="BU204" s="4">
        <v>-271218.81</v>
      </c>
      <c r="BV204" s="4">
        <v>3193219.17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3193219.17</v>
      </c>
      <c r="CC204" s="4">
        <v>0</v>
      </c>
      <c r="CD204" s="4">
        <v>201616.58</v>
      </c>
      <c r="CE204" s="4">
        <v>0</v>
      </c>
      <c r="CF204" s="4">
        <v>0</v>
      </c>
      <c r="CG204" s="4">
        <v>201616.58</v>
      </c>
      <c r="CH204" s="4">
        <v>1561188.07</v>
      </c>
      <c r="CI204" s="4">
        <v>6127505.52</v>
      </c>
      <c r="CJ204" s="4">
        <v>6665470.9</v>
      </c>
      <c r="CK204" s="4">
        <v>639601.34</v>
      </c>
      <c r="CL204" s="4">
        <v>14993765.83</v>
      </c>
      <c r="CM204" s="4">
        <v>11514402.92</v>
      </c>
      <c r="CN204" s="4">
        <v>1753051.83</v>
      </c>
      <c r="CO204" s="4">
        <v>882021.7</v>
      </c>
      <c r="CP204" s="4">
        <v>14149476.45</v>
      </c>
      <c r="CQ204" s="4">
        <v>-2644005.74</v>
      </c>
      <c r="CR204" s="4">
        <v>3150.2</v>
      </c>
      <c r="CS204" s="4">
        <v>1910000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-114986.8</v>
      </c>
      <c r="DC204" s="4">
        <v>-116547.73</v>
      </c>
      <c r="DD204" s="4">
        <v>0</v>
      </c>
      <c r="DE204" s="4">
        <v>-845842.34</v>
      </c>
      <c r="DF204" s="4">
        <v>-1552.96</v>
      </c>
      <c r="DG204" s="4">
        <v>1400979.1</v>
      </c>
      <c r="DH204" s="4">
        <v>-530178.96</v>
      </c>
      <c r="DI204" s="4">
        <v>0</v>
      </c>
      <c r="DJ204" s="4">
        <v>870800.14</v>
      </c>
      <c r="DK204" s="4">
        <v>948705.03</v>
      </c>
      <c r="DL204" s="4">
        <v>4064019.31</v>
      </c>
      <c r="DM204" s="4">
        <v>0</v>
      </c>
      <c r="DN204" s="4">
        <v>0</v>
      </c>
      <c r="DO204" s="4">
        <v>0</v>
      </c>
      <c r="DP204" s="4">
        <v>0</v>
      </c>
      <c r="DQ204" s="4">
        <v>0</v>
      </c>
      <c r="DR204" s="4">
        <v>4064019.31</v>
      </c>
      <c r="DS204" s="4">
        <v>0</v>
      </c>
      <c r="DT204" s="4">
        <v>1150321.61</v>
      </c>
      <c r="DU204" s="4">
        <v>0</v>
      </c>
      <c r="DV204" s="4">
        <v>0</v>
      </c>
      <c r="DW204" s="4">
        <v>1150321.61</v>
      </c>
      <c r="DX204" s="5">
        <v>1873921.84</v>
      </c>
      <c r="DY204" s="5">
        <v>7997213.67</v>
      </c>
      <c r="DZ204" s="5">
        <v>7428061</v>
      </c>
      <c r="EA204" s="5">
        <v>1590198.21</v>
      </c>
      <c r="EB204" s="5">
        <v>18889394.72</v>
      </c>
      <c r="EC204" s="5">
        <v>14005384.17</v>
      </c>
      <c r="ED204" s="5">
        <v>1290646.17</v>
      </c>
      <c r="EE204" s="5">
        <v>1294583.26</v>
      </c>
      <c r="EF204" s="5">
        <v>16590613.6</v>
      </c>
      <c r="EG204" s="5">
        <v>-4309243.27</v>
      </c>
      <c r="EH204" s="5">
        <v>1457000</v>
      </c>
      <c r="EI204" s="5">
        <v>3071421</v>
      </c>
      <c r="EJ204" s="5">
        <v>0</v>
      </c>
      <c r="EK204" s="5">
        <v>0</v>
      </c>
      <c r="EL204" s="5">
        <v>0</v>
      </c>
      <c r="EM204" s="5">
        <v>0</v>
      </c>
      <c r="EN204" s="5">
        <v>0</v>
      </c>
      <c r="EO204" s="5">
        <v>0</v>
      </c>
      <c r="EP204" s="5">
        <v>0</v>
      </c>
      <c r="EQ204" s="5">
        <v>0</v>
      </c>
      <c r="ER204" s="5">
        <v>-138350.6</v>
      </c>
      <c r="ES204" s="5">
        <v>-173628.43</v>
      </c>
      <c r="ET204" s="5">
        <v>0</v>
      </c>
      <c r="EU204" s="5">
        <v>80827.13</v>
      </c>
      <c r="EV204" s="5">
        <v>2379608.25</v>
      </c>
      <c r="EW204" s="5">
        <v>0</v>
      </c>
      <c r="EX204" s="5">
        <v>-530178.96</v>
      </c>
      <c r="EY204" s="5">
        <v>0</v>
      </c>
      <c r="EZ204" s="5">
        <v>-530178.96</v>
      </c>
      <c r="FA204" s="5">
        <v>1311952.56</v>
      </c>
      <c r="FB204" s="5">
        <v>3536628.54</v>
      </c>
      <c r="FC204" s="5">
        <v>0</v>
      </c>
      <c r="FD204" s="5">
        <v>0</v>
      </c>
      <c r="FE204" s="5">
        <v>0</v>
      </c>
      <c r="FF204" s="5">
        <v>0</v>
      </c>
      <c r="FG204" s="5">
        <v>0</v>
      </c>
      <c r="FH204" s="5">
        <v>3536628.54</v>
      </c>
      <c r="FI204" s="5">
        <v>0</v>
      </c>
      <c r="FJ204" s="5">
        <v>2462274.17</v>
      </c>
      <c r="FK204" s="5">
        <v>0</v>
      </c>
      <c r="FL204" s="5">
        <v>0</v>
      </c>
      <c r="FM204" s="5">
        <v>2462274.17</v>
      </c>
      <c r="FN204" s="11">
        <f t="shared" si="6"/>
        <v>0.05898378727934169</v>
      </c>
      <c r="FO204" s="11">
        <f t="shared" si="7"/>
        <v>0.056876061193346705</v>
      </c>
    </row>
    <row r="205" spans="1:171" ht="12.75">
      <c r="A205" s="3" t="s">
        <v>264</v>
      </c>
      <c r="B205" s="4">
        <v>912422.31</v>
      </c>
      <c r="C205" s="4">
        <v>5105819</v>
      </c>
      <c r="D205" s="4">
        <v>5700927.01</v>
      </c>
      <c r="E205" s="4">
        <v>13469.1</v>
      </c>
      <c r="F205" s="4">
        <v>11732637.42</v>
      </c>
      <c r="G205" s="4">
        <v>9763842.25</v>
      </c>
      <c r="H205" s="4">
        <v>751473.53</v>
      </c>
      <c r="I205" s="4">
        <v>514852.87</v>
      </c>
      <c r="J205" s="4">
        <v>11030168.65</v>
      </c>
      <c r="K205" s="4">
        <v>-521275.98</v>
      </c>
      <c r="L205" s="4">
        <v>0</v>
      </c>
      <c r="M205" s="4">
        <v>59723.3</v>
      </c>
      <c r="N205" s="4">
        <v>-108696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-58846.83</v>
      </c>
      <c r="W205" s="4">
        <v>-60151.42</v>
      </c>
      <c r="X205" s="4">
        <v>0</v>
      </c>
      <c r="Y205" s="4">
        <v>-629095.51</v>
      </c>
      <c r="Z205" s="4">
        <v>73373.26</v>
      </c>
      <c r="AA205" s="4">
        <v>518028.68</v>
      </c>
      <c r="AB205" s="4">
        <v>-480624.82</v>
      </c>
      <c r="AC205" s="4">
        <v>0</v>
      </c>
      <c r="AD205" s="4">
        <v>37403.86</v>
      </c>
      <c r="AE205" s="4">
        <v>19325.24</v>
      </c>
      <c r="AF205" s="4">
        <v>968971.64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968971.64</v>
      </c>
      <c r="AM205" s="4">
        <v>0</v>
      </c>
      <c r="AN205" s="4">
        <v>201009.53</v>
      </c>
      <c r="AO205" s="4">
        <v>0</v>
      </c>
      <c r="AP205" s="4">
        <v>0</v>
      </c>
      <c r="AQ205" s="4">
        <v>201009.53</v>
      </c>
      <c r="AR205" s="4">
        <v>994295.01</v>
      </c>
      <c r="AS205" s="4">
        <v>6264056.5</v>
      </c>
      <c r="AT205" s="4">
        <v>5879028.5</v>
      </c>
      <c r="AU205" s="4">
        <v>34264.62</v>
      </c>
      <c r="AV205" s="4">
        <v>13171644.63</v>
      </c>
      <c r="AW205" s="4">
        <v>10895258.74</v>
      </c>
      <c r="AX205" s="4">
        <v>1013028</v>
      </c>
      <c r="AY205" s="4">
        <v>530531.23</v>
      </c>
      <c r="AZ205" s="4">
        <v>12438817.97</v>
      </c>
      <c r="BA205" s="4">
        <v>-772491.53</v>
      </c>
      <c r="BB205" s="4">
        <v>0</v>
      </c>
      <c r="BC205" s="4">
        <v>990255</v>
      </c>
      <c r="BD205" s="4">
        <v>0</v>
      </c>
      <c r="BE205" s="4">
        <v>0</v>
      </c>
      <c r="BF205" s="4">
        <v>0</v>
      </c>
      <c r="BG205" s="4">
        <v>0</v>
      </c>
      <c r="BH205" s="4">
        <v>-228000</v>
      </c>
      <c r="BI205" s="4">
        <v>0</v>
      </c>
      <c r="BJ205" s="4">
        <v>0</v>
      </c>
      <c r="BK205" s="4">
        <v>0</v>
      </c>
      <c r="BL205" s="4">
        <v>-16788.04</v>
      </c>
      <c r="BM205" s="4">
        <v>-25197.9</v>
      </c>
      <c r="BN205" s="4">
        <v>0</v>
      </c>
      <c r="BO205" s="4">
        <v>-27024.57</v>
      </c>
      <c r="BP205" s="4">
        <v>705802.09</v>
      </c>
      <c r="BQ205" s="4">
        <v>336000</v>
      </c>
      <c r="BR205" s="4">
        <v>-341995.4</v>
      </c>
      <c r="BS205" s="4">
        <v>0</v>
      </c>
      <c r="BT205" s="4">
        <v>-5995.4</v>
      </c>
      <c r="BU205" s="4">
        <v>504366.92</v>
      </c>
      <c r="BV205" s="4">
        <v>962976.24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962976.24</v>
      </c>
      <c r="CC205" s="4">
        <v>0</v>
      </c>
      <c r="CD205" s="4">
        <v>705376.45</v>
      </c>
      <c r="CE205" s="4">
        <v>0</v>
      </c>
      <c r="CF205" s="4">
        <v>0</v>
      </c>
      <c r="CG205" s="4">
        <v>705376.45</v>
      </c>
      <c r="CH205" s="4">
        <v>1097089.59</v>
      </c>
      <c r="CI205" s="4">
        <v>7440039.08</v>
      </c>
      <c r="CJ205" s="4">
        <v>6556991.05</v>
      </c>
      <c r="CK205" s="4">
        <v>65614.62</v>
      </c>
      <c r="CL205" s="4">
        <v>15159734.34</v>
      </c>
      <c r="CM205" s="4">
        <v>10577835.34</v>
      </c>
      <c r="CN205" s="4">
        <v>924440.11</v>
      </c>
      <c r="CO205" s="4">
        <v>1235255.49</v>
      </c>
      <c r="CP205" s="4">
        <v>12737530.94</v>
      </c>
      <c r="CQ205" s="4">
        <v>-5011524.65</v>
      </c>
      <c r="CR205" s="4">
        <v>0</v>
      </c>
      <c r="CS205" s="4">
        <v>3342026.04</v>
      </c>
      <c r="CT205" s="4">
        <v>-104144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-31691.38</v>
      </c>
      <c r="DC205" s="4">
        <v>-31691.38</v>
      </c>
      <c r="DD205" s="4">
        <v>0</v>
      </c>
      <c r="DE205" s="4">
        <v>-1805333.99</v>
      </c>
      <c r="DF205" s="4">
        <v>616869.41</v>
      </c>
      <c r="DG205" s="4">
        <v>1544880.94</v>
      </c>
      <c r="DH205" s="4">
        <v>-1706056.92</v>
      </c>
      <c r="DI205" s="4">
        <v>0</v>
      </c>
      <c r="DJ205" s="4">
        <v>-161175.98</v>
      </c>
      <c r="DK205" s="4">
        <v>9283.88</v>
      </c>
      <c r="DL205" s="4">
        <v>801800.26</v>
      </c>
      <c r="DM205" s="4">
        <v>0</v>
      </c>
      <c r="DN205" s="4">
        <v>0</v>
      </c>
      <c r="DO205" s="4">
        <v>0</v>
      </c>
      <c r="DP205" s="4">
        <v>0</v>
      </c>
      <c r="DQ205" s="4">
        <v>0</v>
      </c>
      <c r="DR205" s="4">
        <v>801800.26</v>
      </c>
      <c r="DS205" s="4">
        <v>0</v>
      </c>
      <c r="DT205" s="4">
        <v>714660.33</v>
      </c>
      <c r="DU205" s="4">
        <v>0</v>
      </c>
      <c r="DV205" s="4">
        <v>0</v>
      </c>
      <c r="DW205" s="4">
        <v>714660.33</v>
      </c>
      <c r="DX205" s="5">
        <v>596712.13</v>
      </c>
      <c r="DY205" s="5">
        <v>9849879.77</v>
      </c>
      <c r="DZ205" s="5">
        <v>6539065.21</v>
      </c>
      <c r="EA205" s="5">
        <v>35603.18</v>
      </c>
      <c r="EB205" s="5">
        <v>17021260.29</v>
      </c>
      <c r="EC205" s="5">
        <v>13275442.23</v>
      </c>
      <c r="ED205" s="5">
        <v>560460.01</v>
      </c>
      <c r="EE205" s="5">
        <v>1886630.96</v>
      </c>
      <c r="EF205" s="5">
        <v>15722533.2</v>
      </c>
      <c r="EG205" s="5">
        <v>-7171426.54</v>
      </c>
      <c r="EH205" s="5">
        <v>0</v>
      </c>
      <c r="EI205" s="5">
        <v>4939262.44</v>
      </c>
      <c r="EJ205" s="5">
        <v>-14262</v>
      </c>
      <c r="EK205" s="5">
        <v>0</v>
      </c>
      <c r="EL205" s="5">
        <v>0</v>
      </c>
      <c r="EM205" s="5">
        <v>0</v>
      </c>
      <c r="EN205" s="5">
        <v>0</v>
      </c>
      <c r="EO205" s="5">
        <v>0</v>
      </c>
      <c r="EP205" s="5">
        <v>0</v>
      </c>
      <c r="EQ205" s="5">
        <v>0</v>
      </c>
      <c r="ER205" s="5">
        <v>-46222.25</v>
      </c>
      <c r="ES205" s="5">
        <v>-46222.25</v>
      </c>
      <c r="ET205" s="5">
        <v>0</v>
      </c>
      <c r="EU205" s="5">
        <v>-2292648.35</v>
      </c>
      <c r="EV205" s="5">
        <v>-993921.26</v>
      </c>
      <c r="EW205" s="5">
        <v>1950000</v>
      </c>
      <c r="EX205" s="5">
        <v>-329775.47</v>
      </c>
      <c r="EY205" s="5">
        <v>0</v>
      </c>
      <c r="EZ205" s="5">
        <v>1620224.53</v>
      </c>
      <c r="FA205" s="5">
        <v>103389.23</v>
      </c>
      <c r="FB205" s="5">
        <v>2422024.79</v>
      </c>
      <c r="FC205" s="5">
        <v>0</v>
      </c>
      <c r="FD205" s="5">
        <v>0</v>
      </c>
      <c r="FE205" s="5">
        <v>0</v>
      </c>
      <c r="FF205" s="5">
        <v>0</v>
      </c>
      <c r="FG205" s="5">
        <v>0</v>
      </c>
      <c r="FH205" s="5">
        <v>2422024.79</v>
      </c>
      <c r="FI205" s="5">
        <v>0</v>
      </c>
      <c r="FJ205" s="5">
        <v>818049.56</v>
      </c>
      <c r="FK205" s="5">
        <v>0</v>
      </c>
      <c r="FL205" s="5">
        <v>0</v>
      </c>
      <c r="FM205" s="5">
        <v>818049.56</v>
      </c>
      <c r="FN205" s="11">
        <f t="shared" si="6"/>
        <v>0.023624778256651643</v>
      </c>
      <c r="FO205" s="11">
        <f t="shared" si="7"/>
        <v>0.09423363503478861</v>
      </c>
    </row>
    <row r="206" spans="1:171" ht="12.75">
      <c r="A206" s="3" t="s">
        <v>265</v>
      </c>
      <c r="B206" s="4">
        <v>739897.65</v>
      </c>
      <c r="C206" s="4">
        <v>5970696.72</v>
      </c>
      <c r="D206" s="4">
        <v>6977725.09</v>
      </c>
      <c r="E206" s="4">
        <v>129739.99</v>
      </c>
      <c r="F206" s="4">
        <v>13818059.45</v>
      </c>
      <c r="G206" s="4">
        <v>11841529.15</v>
      </c>
      <c r="H206" s="4">
        <v>1170458.84</v>
      </c>
      <c r="I206" s="4">
        <v>793708.7</v>
      </c>
      <c r="J206" s="4">
        <v>13805696.69</v>
      </c>
      <c r="K206" s="4">
        <v>-1079790.48</v>
      </c>
      <c r="L206" s="4">
        <v>11000</v>
      </c>
      <c r="M206" s="4">
        <v>761222</v>
      </c>
      <c r="N206" s="4">
        <v>0</v>
      </c>
      <c r="O206" s="4">
        <v>0</v>
      </c>
      <c r="P206" s="4">
        <v>0</v>
      </c>
      <c r="Q206" s="4">
        <v>0</v>
      </c>
      <c r="R206" s="4">
        <v>-21000</v>
      </c>
      <c r="S206" s="4">
        <v>0</v>
      </c>
      <c r="T206" s="4">
        <v>0</v>
      </c>
      <c r="U206" s="4">
        <v>0</v>
      </c>
      <c r="V206" s="4">
        <v>-119445.75</v>
      </c>
      <c r="W206" s="4">
        <v>-78370.32</v>
      </c>
      <c r="X206" s="4">
        <v>0</v>
      </c>
      <c r="Y206" s="4">
        <v>-448014.23</v>
      </c>
      <c r="Z206" s="4">
        <v>-435651.47</v>
      </c>
      <c r="AA206" s="4">
        <v>1200000</v>
      </c>
      <c r="AB206" s="4">
        <v>-185804.53</v>
      </c>
      <c r="AC206" s="4">
        <v>95045.44</v>
      </c>
      <c r="AD206" s="4">
        <v>1109240.91</v>
      </c>
      <c r="AE206" s="4">
        <v>0</v>
      </c>
      <c r="AF206" s="4">
        <v>2040513.13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2040513.13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430302.52</v>
      </c>
      <c r="AS206" s="4">
        <v>7021400.44</v>
      </c>
      <c r="AT206" s="4">
        <v>7766769.64</v>
      </c>
      <c r="AU206" s="4">
        <v>196516.11</v>
      </c>
      <c r="AV206" s="4">
        <v>15414988.71</v>
      </c>
      <c r="AW206" s="4">
        <v>14654550.23</v>
      </c>
      <c r="AX206" s="4">
        <v>1545232.86</v>
      </c>
      <c r="AY206" s="4">
        <v>1035658.68</v>
      </c>
      <c r="AZ206" s="4">
        <v>17235441.77</v>
      </c>
      <c r="BA206" s="4">
        <v>-1060260.66</v>
      </c>
      <c r="BB206" s="4">
        <v>0</v>
      </c>
      <c r="BC206" s="4">
        <v>630633</v>
      </c>
      <c r="BD206" s="4">
        <v>0</v>
      </c>
      <c r="BE206" s="4">
        <v>0</v>
      </c>
      <c r="BF206" s="4">
        <v>0</v>
      </c>
      <c r="BG206" s="4">
        <v>0</v>
      </c>
      <c r="BH206" s="4">
        <v>-595500</v>
      </c>
      <c r="BI206" s="4">
        <v>0</v>
      </c>
      <c r="BJ206" s="4">
        <v>0</v>
      </c>
      <c r="BK206" s="4">
        <v>0</v>
      </c>
      <c r="BL206" s="4">
        <v>-254380.59</v>
      </c>
      <c r="BM206" s="4">
        <v>-103639.55</v>
      </c>
      <c r="BN206" s="4">
        <v>0</v>
      </c>
      <c r="BO206" s="4">
        <v>-1279508.25</v>
      </c>
      <c r="BP206" s="4">
        <v>-3099961.31</v>
      </c>
      <c r="BQ206" s="4">
        <v>1900000</v>
      </c>
      <c r="BR206" s="4">
        <v>-333063.11</v>
      </c>
      <c r="BS206" s="4">
        <v>43616.83</v>
      </c>
      <c r="BT206" s="4">
        <v>1610553.72</v>
      </c>
      <c r="BU206" s="4">
        <v>64492</v>
      </c>
      <c r="BV206" s="4">
        <v>3648734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3648734</v>
      </c>
      <c r="CC206" s="4">
        <v>0</v>
      </c>
      <c r="CD206" s="4">
        <v>64492</v>
      </c>
      <c r="CE206" s="4">
        <v>0</v>
      </c>
      <c r="CF206" s="4">
        <v>0</v>
      </c>
      <c r="CG206" s="4">
        <v>64492</v>
      </c>
      <c r="CH206" s="4">
        <v>550166.56</v>
      </c>
      <c r="CI206" s="4">
        <v>8675981.18</v>
      </c>
      <c r="CJ206" s="4">
        <v>8983025.92</v>
      </c>
      <c r="CK206" s="4">
        <v>357686.45</v>
      </c>
      <c r="CL206" s="4">
        <v>18566860.11</v>
      </c>
      <c r="CM206" s="4">
        <v>16951711.75</v>
      </c>
      <c r="CN206" s="4">
        <v>1855179.16</v>
      </c>
      <c r="CO206" s="4">
        <v>2284905.93</v>
      </c>
      <c r="CP206" s="4">
        <v>21091796.84</v>
      </c>
      <c r="CQ206" s="4">
        <v>-6822591.52</v>
      </c>
      <c r="CR206" s="4">
        <v>5000</v>
      </c>
      <c r="CS206" s="4">
        <v>1741258</v>
      </c>
      <c r="CT206" s="4">
        <v>0</v>
      </c>
      <c r="CU206" s="4">
        <v>0</v>
      </c>
      <c r="CV206" s="4">
        <v>0</v>
      </c>
      <c r="CW206" s="4">
        <v>0</v>
      </c>
      <c r="CX206" s="4">
        <v>-1233000</v>
      </c>
      <c r="CY206" s="4">
        <v>0</v>
      </c>
      <c r="CZ206" s="4">
        <v>0</v>
      </c>
      <c r="DA206" s="4">
        <v>0</v>
      </c>
      <c r="DB206" s="4">
        <v>-54231.24</v>
      </c>
      <c r="DC206" s="4">
        <v>-242209.1</v>
      </c>
      <c r="DD206" s="4">
        <v>0</v>
      </c>
      <c r="DE206" s="4">
        <v>-6363564.76</v>
      </c>
      <c r="DF206" s="4">
        <v>-8888501.49</v>
      </c>
      <c r="DG206" s="4">
        <v>8413994.33</v>
      </c>
      <c r="DH206" s="4">
        <v>-488636.49</v>
      </c>
      <c r="DI206" s="4">
        <v>-5447.29</v>
      </c>
      <c r="DJ206" s="4">
        <v>7919910.55</v>
      </c>
      <c r="DK206" s="4">
        <v>-57397.07</v>
      </c>
      <c r="DL206" s="4">
        <v>11568644.55</v>
      </c>
      <c r="DM206" s="4">
        <v>0</v>
      </c>
      <c r="DN206" s="4">
        <v>0</v>
      </c>
      <c r="DO206" s="4">
        <v>0</v>
      </c>
      <c r="DP206" s="4">
        <v>0</v>
      </c>
      <c r="DQ206" s="4">
        <v>0</v>
      </c>
      <c r="DR206" s="4">
        <v>11568644.55</v>
      </c>
      <c r="DS206" s="4">
        <v>0</v>
      </c>
      <c r="DT206" s="4">
        <v>7094.93</v>
      </c>
      <c r="DU206" s="4">
        <v>0</v>
      </c>
      <c r="DV206" s="4">
        <v>0</v>
      </c>
      <c r="DW206" s="4">
        <v>7094.93</v>
      </c>
      <c r="DX206" s="4">
        <v>892359.21</v>
      </c>
      <c r="DY206" s="4">
        <v>11558822.46</v>
      </c>
      <c r="DZ206" s="4">
        <v>11644072.04</v>
      </c>
      <c r="EA206" s="4">
        <v>649542.58</v>
      </c>
      <c r="EB206" s="4">
        <v>24744796.29</v>
      </c>
      <c r="EC206" s="4">
        <v>19611804.99</v>
      </c>
      <c r="ED206" s="4">
        <v>2082540.14</v>
      </c>
      <c r="EE206" s="4">
        <v>1399541.63</v>
      </c>
      <c r="EF206" s="4">
        <v>23093886.76</v>
      </c>
      <c r="EG206" s="4">
        <v>-948613.76</v>
      </c>
      <c r="EH206" s="4">
        <v>450000</v>
      </c>
      <c r="EI206" s="4">
        <v>1633098.17</v>
      </c>
      <c r="EJ206" s="4">
        <v>-36000</v>
      </c>
      <c r="EK206" s="4">
        <v>0</v>
      </c>
      <c r="EL206" s="4">
        <v>0</v>
      </c>
      <c r="EM206" s="4">
        <v>0</v>
      </c>
      <c r="EN206" s="4">
        <v>0</v>
      </c>
      <c r="EO206" s="4">
        <v>0</v>
      </c>
      <c r="EP206" s="4">
        <v>0</v>
      </c>
      <c r="EQ206" s="4">
        <v>0</v>
      </c>
      <c r="ER206" s="4">
        <v>-520683.49</v>
      </c>
      <c r="ES206" s="4">
        <v>-515235.14</v>
      </c>
      <c r="ET206" s="4">
        <v>0</v>
      </c>
      <c r="EU206" s="4">
        <v>577800.92</v>
      </c>
      <c r="EV206" s="4">
        <v>2228710.45</v>
      </c>
      <c r="EW206" s="4">
        <v>0</v>
      </c>
      <c r="EX206" s="4">
        <v>-944996.51</v>
      </c>
      <c r="EY206" s="4">
        <v>501635.45</v>
      </c>
      <c r="EZ206" s="4">
        <v>-443361.06</v>
      </c>
      <c r="FA206" s="4">
        <v>-7094.93</v>
      </c>
      <c r="FB206" s="4">
        <v>11125283.49</v>
      </c>
      <c r="FC206" s="4">
        <v>0</v>
      </c>
      <c r="FD206" s="4">
        <v>0</v>
      </c>
      <c r="FE206" s="4">
        <v>0</v>
      </c>
      <c r="FF206" s="4">
        <v>0</v>
      </c>
      <c r="FG206" s="4">
        <v>0</v>
      </c>
      <c r="FH206" s="4">
        <v>11125283.49</v>
      </c>
      <c r="FI206" s="4">
        <v>0</v>
      </c>
      <c r="FJ206" s="4">
        <v>0</v>
      </c>
      <c r="FK206" s="4">
        <v>0</v>
      </c>
      <c r="FL206" s="4">
        <v>0</v>
      </c>
      <c r="FM206" s="4">
        <v>0</v>
      </c>
      <c r="FN206" s="11">
        <f t="shared" si="6"/>
        <v>-0.41202213590742803</v>
      </c>
      <c r="FO206" s="11">
        <f t="shared" si="7"/>
        <v>0.44960093264117956</v>
      </c>
    </row>
    <row r="207" spans="1:171" ht="12.75">
      <c r="A207" s="3" t="s">
        <v>266</v>
      </c>
      <c r="B207" s="4">
        <v>565275.9</v>
      </c>
      <c r="C207" s="4">
        <v>4328805.68</v>
      </c>
      <c r="D207" s="4">
        <v>4319205.01</v>
      </c>
      <c r="E207" s="4">
        <v>39025.96</v>
      </c>
      <c r="F207" s="4">
        <v>9252312.55</v>
      </c>
      <c r="G207" s="4">
        <v>7444942.82</v>
      </c>
      <c r="H207" s="4">
        <v>828659.52</v>
      </c>
      <c r="I207" s="4">
        <v>377513.52</v>
      </c>
      <c r="J207" s="4">
        <v>8651115.86</v>
      </c>
      <c r="K207" s="4">
        <v>-144777.97</v>
      </c>
      <c r="L207" s="4">
        <v>46000</v>
      </c>
      <c r="M207" s="4">
        <v>260000</v>
      </c>
      <c r="N207" s="4">
        <v>0</v>
      </c>
      <c r="O207" s="4">
        <v>0</v>
      </c>
      <c r="P207" s="4">
        <v>0</v>
      </c>
      <c r="Q207" s="4">
        <v>0</v>
      </c>
      <c r="R207" s="4">
        <v>-27000</v>
      </c>
      <c r="S207" s="4">
        <v>0</v>
      </c>
      <c r="T207" s="4">
        <v>0</v>
      </c>
      <c r="U207" s="4">
        <v>0</v>
      </c>
      <c r="V207" s="4">
        <v>-72364.63</v>
      </c>
      <c r="W207" s="4">
        <v>-34550.92</v>
      </c>
      <c r="X207" s="4">
        <v>0</v>
      </c>
      <c r="Y207" s="4">
        <v>61857.4</v>
      </c>
      <c r="Z207" s="4">
        <v>663054.09</v>
      </c>
      <c r="AA207" s="4">
        <v>0</v>
      </c>
      <c r="AB207" s="4">
        <v>-552000.3</v>
      </c>
      <c r="AC207" s="4">
        <v>0</v>
      </c>
      <c r="AD207" s="4">
        <v>-552000.3</v>
      </c>
      <c r="AE207" s="4">
        <v>2680.01</v>
      </c>
      <c r="AF207" s="4">
        <v>2136370.84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2136370.84</v>
      </c>
      <c r="AM207" s="4">
        <v>0</v>
      </c>
      <c r="AN207" s="4">
        <v>835588.57</v>
      </c>
      <c r="AO207" s="4">
        <v>0</v>
      </c>
      <c r="AP207" s="4">
        <v>0</v>
      </c>
      <c r="AQ207" s="4">
        <v>835588.57</v>
      </c>
      <c r="AR207" s="4">
        <v>846032.7</v>
      </c>
      <c r="AS207" s="4">
        <v>4563672.75</v>
      </c>
      <c r="AT207" s="4">
        <v>4942402.59</v>
      </c>
      <c r="AU207" s="4">
        <v>47536.87</v>
      </c>
      <c r="AV207" s="4">
        <v>10399644.91</v>
      </c>
      <c r="AW207" s="4">
        <v>8905680.17</v>
      </c>
      <c r="AX207" s="4">
        <v>1087186.78</v>
      </c>
      <c r="AY207" s="4">
        <v>502041.25</v>
      </c>
      <c r="AZ207" s="4">
        <v>10494908.2</v>
      </c>
      <c r="BA207" s="4">
        <v>-149600</v>
      </c>
      <c r="BB207" s="4">
        <v>0</v>
      </c>
      <c r="BC207" s="4">
        <v>1060190</v>
      </c>
      <c r="BD207" s="4">
        <v>0</v>
      </c>
      <c r="BE207" s="4">
        <v>0</v>
      </c>
      <c r="BF207" s="4">
        <v>0</v>
      </c>
      <c r="BG207" s="4">
        <v>0</v>
      </c>
      <c r="BH207" s="4">
        <v>-93000</v>
      </c>
      <c r="BI207" s="4">
        <v>0</v>
      </c>
      <c r="BJ207" s="4">
        <v>0</v>
      </c>
      <c r="BK207" s="4">
        <v>0</v>
      </c>
      <c r="BL207" s="4">
        <v>-216172.07</v>
      </c>
      <c r="BM207" s="4">
        <v>-153234.26</v>
      </c>
      <c r="BN207" s="4">
        <v>0</v>
      </c>
      <c r="BO207" s="4">
        <v>601417.93</v>
      </c>
      <c r="BP207" s="4">
        <v>506154.64</v>
      </c>
      <c r="BQ207" s="4">
        <v>0</v>
      </c>
      <c r="BR207" s="4">
        <v>-565701.92</v>
      </c>
      <c r="BS207" s="4">
        <v>0</v>
      </c>
      <c r="BT207" s="4">
        <v>-565701.92</v>
      </c>
      <c r="BU207" s="4">
        <v>-48931.94</v>
      </c>
      <c r="BV207" s="4">
        <v>1570668.92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1570668.92</v>
      </c>
      <c r="CC207" s="4">
        <v>0</v>
      </c>
      <c r="CD207" s="4">
        <v>786656.63</v>
      </c>
      <c r="CE207" s="4">
        <v>0</v>
      </c>
      <c r="CF207" s="4">
        <v>0</v>
      </c>
      <c r="CG207" s="4">
        <v>786656.63</v>
      </c>
      <c r="CH207" s="4">
        <v>1052716.3</v>
      </c>
      <c r="CI207" s="4">
        <v>5543135.14</v>
      </c>
      <c r="CJ207" s="4">
        <v>4587332.61</v>
      </c>
      <c r="CK207" s="4">
        <v>302962.24</v>
      </c>
      <c r="CL207" s="4">
        <v>11486146.29</v>
      </c>
      <c r="CM207" s="4">
        <v>9138314.15</v>
      </c>
      <c r="CN207" s="4">
        <v>1094733.43</v>
      </c>
      <c r="CO207" s="4">
        <v>507800.17</v>
      </c>
      <c r="CP207" s="4">
        <v>10740847.75</v>
      </c>
      <c r="CQ207" s="4">
        <v>-634555.64</v>
      </c>
      <c r="CR207" s="4">
        <v>38000</v>
      </c>
      <c r="CS207" s="4">
        <v>593173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-183014.45</v>
      </c>
      <c r="DC207" s="4">
        <v>-88498.47</v>
      </c>
      <c r="DD207" s="4">
        <v>0</v>
      </c>
      <c r="DE207" s="4">
        <v>-186397.09</v>
      </c>
      <c r="DF207" s="4">
        <v>558901.45</v>
      </c>
      <c r="DG207" s="4">
        <v>1100000</v>
      </c>
      <c r="DH207" s="4">
        <v>-571954.39</v>
      </c>
      <c r="DI207" s="4">
        <v>0</v>
      </c>
      <c r="DJ207" s="4">
        <v>528045.61</v>
      </c>
      <c r="DK207" s="4">
        <v>2231681.2</v>
      </c>
      <c r="DL207" s="4">
        <v>2098714.53</v>
      </c>
      <c r="DM207" s="4">
        <v>0</v>
      </c>
      <c r="DN207" s="4">
        <v>0</v>
      </c>
      <c r="DO207" s="4">
        <v>0</v>
      </c>
      <c r="DP207" s="4">
        <v>0</v>
      </c>
      <c r="DQ207" s="4">
        <v>0</v>
      </c>
      <c r="DR207" s="4">
        <v>2098714.53</v>
      </c>
      <c r="DS207" s="4">
        <v>0</v>
      </c>
      <c r="DT207" s="4">
        <v>3018337.83</v>
      </c>
      <c r="DU207" s="4">
        <v>0</v>
      </c>
      <c r="DV207" s="4">
        <v>0</v>
      </c>
      <c r="DW207" s="4">
        <v>3018337.83</v>
      </c>
      <c r="DX207" s="4">
        <v>1529436.25</v>
      </c>
      <c r="DY207" s="4">
        <v>6387312.2</v>
      </c>
      <c r="DZ207" s="4">
        <v>4988801.62</v>
      </c>
      <c r="EA207" s="4">
        <v>716722.5</v>
      </c>
      <c r="EB207" s="4">
        <v>13622272.57</v>
      </c>
      <c r="EC207" s="4">
        <v>11998053.74</v>
      </c>
      <c r="ED207" s="4">
        <v>1066270.16</v>
      </c>
      <c r="EE207" s="4">
        <v>1241013.64</v>
      </c>
      <c r="EF207" s="4">
        <v>14305337.54</v>
      </c>
      <c r="EG207" s="4">
        <v>-2656960.18</v>
      </c>
      <c r="EH207" s="4">
        <v>0</v>
      </c>
      <c r="EI207" s="4">
        <v>1561000</v>
      </c>
      <c r="EJ207" s="4">
        <v>-141845</v>
      </c>
      <c r="EK207" s="4">
        <v>0</v>
      </c>
      <c r="EL207" s="4">
        <v>0</v>
      </c>
      <c r="EM207" s="4">
        <v>0</v>
      </c>
      <c r="EN207" s="4">
        <v>-1083000</v>
      </c>
      <c r="EO207" s="4">
        <v>0</v>
      </c>
      <c r="EP207" s="4">
        <v>0</v>
      </c>
      <c r="EQ207" s="4">
        <v>0</v>
      </c>
      <c r="ER207" s="4">
        <v>-290070.95</v>
      </c>
      <c r="ES207" s="4">
        <v>-221001.53</v>
      </c>
      <c r="ET207" s="4">
        <v>0</v>
      </c>
      <c r="EU207" s="4">
        <v>-2610876.13</v>
      </c>
      <c r="EV207" s="4">
        <v>-3293941.1</v>
      </c>
      <c r="EW207" s="4">
        <v>1600000</v>
      </c>
      <c r="EX207" s="4">
        <v>-465907.5</v>
      </c>
      <c r="EY207" s="4">
        <v>115820.09</v>
      </c>
      <c r="EZ207" s="4">
        <v>1249912.59</v>
      </c>
      <c r="FA207" s="4">
        <v>-3015034.13</v>
      </c>
      <c r="FB207" s="4">
        <v>3348627.12</v>
      </c>
      <c r="FC207" s="4">
        <v>0</v>
      </c>
      <c r="FD207" s="4">
        <v>0</v>
      </c>
      <c r="FE207" s="4">
        <v>0</v>
      </c>
      <c r="FF207" s="4">
        <v>0</v>
      </c>
      <c r="FG207" s="4">
        <v>0</v>
      </c>
      <c r="FH207" s="4">
        <v>3348627.12</v>
      </c>
      <c r="FI207" s="4">
        <v>0</v>
      </c>
      <c r="FJ207" s="4">
        <v>3303.7</v>
      </c>
      <c r="FK207" s="4">
        <v>0</v>
      </c>
      <c r="FL207" s="4">
        <v>0</v>
      </c>
      <c r="FM207" s="4">
        <v>3303.7</v>
      </c>
      <c r="FN207" s="11">
        <f t="shared" si="6"/>
        <v>-0.11494638005176842</v>
      </c>
      <c r="FO207" s="11">
        <f t="shared" si="7"/>
        <v>0.24557748369881574</v>
      </c>
    </row>
    <row r="208" spans="1:171" ht="12.75">
      <c r="A208" s="3" t="s">
        <v>267</v>
      </c>
      <c r="B208" s="4">
        <v>1687754.09</v>
      </c>
      <c r="C208" s="4">
        <v>4193081.4</v>
      </c>
      <c r="D208" s="4">
        <v>8641304.75</v>
      </c>
      <c r="E208" s="4">
        <v>163015.08</v>
      </c>
      <c r="F208" s="4">
        <v>14685155.32</v>
      </c>
      <c r="G208" s="4">
        <v>12852452.39</v>
      </c>
      <c r="H208" s="4">
        <v>1188265.43</v>
      </c>
      <c r="I208" s="4">
        <v>91106.58</v>
      </c>
      <c r="J208" s="4">
        <v>14131824.4</v>
      </c>
      <c r="K208" s="4">
        <v>-1019768.48</v>
      </c>
      <c r="L208" s="4">
        <v>22277.22</v>
      </c>
      <c r="M208" s="4">
        <v>481781.04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-72219.06</v>
      </c>
      <c r="W208" s="4">
        <v>-81218.45</v>
      </c>
      <c r="X208" s="4">
        <v>0</v>
      </c>
      <c r="Y208" s="4">
        <v>-587929.28</v>
      </c>
      <c r="Z208" s="4">
        <v>-34598.36</v>
      </c>
      <c r="AA208" s="4">
        <v>0</v>
      </c>
      <c r="AB208" s="4">
        <v>-300000</v>
      </c>
      <c r="AC208" s="4">
        <v>0</v>
      </c>
      <c r="AD208" s="4">
        <v>-300000</v>
      </c>
      <c r="AE208" s="4">
        <v>57942.3</v>
      </c>
      <c r="AF208" s="4">
        <v>1000000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1000000</v>
      </c>
      <c r="AM208" s="4">
        <v>0</v>
      </c>
      <c r="AN208" s="4">
        <v>61841.19</v>
      </c>
      <c r="AO208" s="4">
        <v>884200</v>
      </c>
      <c r="AP208" s="4">
        <v>0</v>
      </c>
      <c r="AQ208" s="4">
        <v>946041.19</v>
      </c>
      <c r="AR208" s="4">
        <v>1892674.74</v>
      </c>
      <c r="AS208" s="4">
        <v>4861653.49</v>
      </c>
      <c r="AT208" s="4">
        <v>10785787.23</v>
      </c>
      <c r="AU208" s="4">
        <v>281173.46</v>
      </c>
      <c r="AV208" s="4">
        <v>17821288.92</v>
      </c>
      <c r="AW208" s="4">
        <v>14688402.71</v>
      </c>
      <c r="AX208" s="4">
        <v>1920949.77</v>
      </c>
      <c r="AY208" s="4">
        <v>1070958.35</v>
      </c>
      <c r="AZ208" s="4">
        <v>17680310.83</v>
      </c>
      <c r="BA208" s="4">
        <v>-1732545.03</v>
      </c>
      <c r="BB208" s="4">
        <v>0</v>
      </c>
      <c r="BC208" s="4">
        <v>1202799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2562.92</v>
      </c>
      <c r="BM208" s="4">
        <v>-29272.7</v>
      </c>
      <c r="BN208" s="4">
        <v>0</v>
      </c>
      <c r="BO208" s="4">
        <v>-527183.11</v>
      </c>
      <c r="BP208" s="4">
        <v>-386205.02</v>
      </c>
      <c r="BQ208" s="4">
        <v>0</v>
      </c>
      <c r="BR208" s="4">
        <v>-300000</v>
      </c>
      <c r="BS208" s="4">
        <v>0</v>
      </c>
      <c r="BT208" s="4">
        <v>-300000</v>
      </c>
      <c r="BU208" s="4">
        <v>944657.87</v>
      </c>
      <c r="BV208" s="4">
        <v>700000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700000</v>
      </c>
      <c r="CC208" s="4">
        <v>0</v>
      </c>
      <c r="CD208" s="4">
        <v>63099.06</v>
      </c>
      <c r="CE208" s="4">
        <v>1827600</v>
      </c>
      <c r="CF208" s="4">
        <v>0</v>
      </c>
      <c r="CG208" s="4">
        <v>1890699.06</v>
      </c>
      <c r="CH208" s="4">
        <v>2112985.9</v>
      </c>
      <c r="CI208" s="4">
        <v>6122661.16</v>
      </c>
      <c r="CJ208" s="4">
        <v>11799847.35</v>
      </c>
      <c r="CK208" s="4">
        <v>234695.03</v>
      </c>
      <c r="CL208" s="4">
        <v>20270189.44</v>
      </c>
      <c r="CM208" s="4">
        <v>16003694</v>
      </c>
      <c r="CN208" s="4">
        <v>1503043.2</v>
      </c>
      <c r="CO208" s="4">
        <v>1292285.01</v>
      </c>
      <c r="CP208" s="4">
        <v>18799022.21</v>
      </c>
      <c r="CQ208" s="4">
        <v>-2893408.59</v>
      </c>
      <c r="CR208" s="4">
        <v>0</v>
      </c>
      <c r="CS208" s="4">
        <v>6704719.15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44757.22</v>
      </c>
      <c r="DC208" s="4">
        <v>-21789.44</v>
      </c>
      <c r="DD208" s="4">
        <v>0</v>
      </c>
      <c r="DE208" s="4">
        <v>3856067.78</v>
      </c>
      <c r="DF208" s="4">
        <v>5327235.01</v>
      </c>
      <c r="DG208" s="4">
        <v>0</v>
      </c>
      <c r="DH208" s="4">
        <v>-300000</v>
      </c>
      <c r="DI208" s="4">
        <v>0</v>
      </c>
      <c r="DJ208" s="4">
        <v>-300000</v>
      </c>
      <c r="DK208" s="4">
        <v>3415329.68</v>
      </c>
      <c r="DL208" s="4">
        <v>400000</v>
      </c>
      <c r="DM208" s="4">
        <v>0</v>
      </c>
      <c r="DN208" s="4">
        <v>0</v>
      </c>
      <c r="DO208" s="4">
        <v>0</v>
      </c>
      <c r="DP208" s="4">
        <v>0</v>
      </c>
      <c r="DQ208" s="4">
        <v>0</v>
      </c>
      <c r="DR208" s="4">
        <v>400000</v>
      </c>
      <c r="DS208" s="4">
        <v>0</v>
      </c>
      <c r="DT208" s="4">
        <v>2993728.74</v>
      </c>
      <c r="DU208" s="4">
        <v>2312300</v>
      </c>
      <c r="DV208" s="4">
        <v>0</v>
      </c>
      <c r="DW208" s="4">
        <v>5306028.74</v>
      </c>
      <c r="DX208" s="4">
        <v>2407967.36</v>
      </c>
      <c r="DY208" s="4">
        <v>7242284.93</v>
      </c>
      <c r="DZ208" s="4">
        <v>13122399.35</v>
      </c>
      <c r="EA208" s="4">
        <v>180673.47</v>
      </c>
      <c r="EB208" s="4">
        <v>22953325.11</v>
      </c>
      <c r="EC208" s="4">
        <v>17890114.74</v>
      </c>
      <c r="ED208" s="4">
        <v>1825509.64</v>
      </c>
      <c r="EE208" s="4">
        <v>2997502.71</v>
      </c>
      <c r="EF208" s="4">
        <v>22713127.09</v>
      </c>
      <c r="EG208" s="4">
        <v>-22933782.03</v>
      </c>
      <c r="EH208" s="4">
        <v>0</v>
      </c>
      <c r="EI208" s="4">
        <v>8745449.63</v>
      </c>
      <c r="EJ208" s="4">
        <v>0</v>
      </c>
      <c r="EK208" s="4">
        <v>0</v>
      </c>
      <c r="EL208" s="4">
        <v>0</v>
      </c>
      <c r="EM208" s="4">
        <v>0</v>
      </c>
      <c r="EN208" s="4">
        <v>0</v>
      </c>
      <c r="EO208" s="4">
        <v>0</v>
      </c>
      <c r="EP208" s="4">
        <v>0</v>
      </c>
      <c r="EQ208" s="4">
        <v>0</v>
      </c>
      <c r="ER208" s="4">
        <v>-513245.41</v>
      </c>
      <c r="ES208" s="4">
        <v>-642805.35</v>
      </c>
      <c r="ET208" s="4">
        <v>0</v>
      </c>
      <c r="EU208" s="4">
        <v>-14701577.81</v>
      </c>
      <c r="EV208" s="4">
        <v>-14461379.79</v>
      </c>
      <c r="EW208" s="4">
        <v>19928003.73</v>
      </c>
      <c r="EX208" s="4">
        <v>-8537562.75</v>
      </c>
      <c r="EY208" s="4">
        <v>0</v>
      </c>
      <c r="EZ208" s="4">
        <v>11390440.98</v>
      </c>
      <c r="FA208" s="4">
        <v>-2832136.44</v>
      </c>
      <c r="FB208" s="4">
        <v>11790440.98</v>
      </c>
      <c r="FC208" s="4">
        <v>0</v>
      </c>
      <c r="FD208" s="4">
        <v>0</v>
      </c>
      <c r="FE208" s="4">
        <v>0</v>
      </c>
      <c r="FF208" s="4">
        <v>0</v>
      </c>
      <c r="FG208" s="4">
        <v>0</v>
      </c>
      <c r="FH208" s="4">
        <v>11790440.98</v>
      </c>
      <c r="FI208" s="4">
        <v>0</v>
      </c>
      <c r="FJ208" s="4">
        <v>59492.3</v>
      </c>
      <c r="FK208" s="4">
        <v>2414400</v>
      </c>
      <c r="FL208" s="4">
        <v>0</v>
      </c>
      <c r="FM208" s="4">
        <v>2473892.3</v>
      </c>
      <c r="FN208" s="11">
        <f t="shared" si="6"/>
        <v>-0.4162772981347799</v>
      </c>
      <c r="FO208" s="11">
        <f t="shared" si="7"/>
        <v>0.4058910260431544</v>
      </c>
    </row>
    <row r="209" spans="1:171" ht="12.75">
      <c r="A209" s="3" t="s">
        <v>268</v>
      </c>
      <c r="B209" s="4">
        <v>5289603.49</v>
      </c>
      <c r="C209" s="4">
        <v>10259494.5</v>
      </c>
      <c r="D209" s="4">
        <v>7626625.62</v>
      </c>
      <c r="E209" s="4">
        <v>1062194.74</v>
      </c>
      <c r="F209" s="4">
        <v>24237918.35</v>
      </c>
      <c r="G209" s="4">
        <v>18856451.51</v>
      </c>
      <c r="H209" s="4">
        <v>1190956.68</v>
      </c>
      <c r="I209" s="4">
        <v>1075156.85</v>
      </c>
      <c r="J209" s="4">
        <v>21122565.04</v>
      </c>
      <c r="K209" s="4">
        <v>-1629281.45</v>
      </c>
      <c r="L209" s="4">
        <v>532566.41</v>
      </c>
      <c r="M209" s="4">
        <v>1221105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-226324.41</v>
      </c>
      <c r="W209" s="4">
        <v>-247474.05</v>
      </c>
      <c r="X209" s="4">
        <v>0</v>
      </c>
      <c r="Y209" s="4">
        <v>-101934.45</v>
      </c>
      <c r="Z209" s="4">
        <v>3013418.86</v>
      </c>
      <c r="AA209" s="4">
        <v>0</v>
      </c>
      <c r="AB209" s="4">
        <v>-865373.17</v>
      </c>
      <c r="AC209" s="4">
        <v>0</v>
      </c>
      <c r="AD209" s="4">
        <v>-865373.17</v>
      </c>
      <c r="AE209" s="4">
        <v>294078.62</v>
      </c>
      <c r="AF209" s="4">
        <v>4454366.59</v>
      </c>
      <c r="AG209" s="4">
        <v>0</v>
      </c>
      <c r="AH209" s="4">
        <v>561733.79</v>
      </c>
      <c r="AI209" s="4">
        <v>1885</v>
      </c>
      <c r="AJ209" s="4">
        <v>0</v>
      </c>
      <c r="AK209" s="4">
        <v>0</v>
      </c>
      <c r="AL209" s="4">
        <v>5017985.38</v>
      </c>
      <c r="AM209" s="4">
        <v>0</v>
      </c>
      <c r="AN209" s="4">
        <v>974916.8</v>
      </c>
      <c r="AO209" s="4">
        <v>0</v>
      </c>
      <c r="AP209" s="4">
        <v>0</v>
      </c>
      <c r="AQ209" s="4">
        <v>974916.8</v>
      </c>
      <c r="AR209" s="4">
        <v>5566960.62</v>
      </c>
      <c r="AS209" s="4">
        <v>12558014.18</v>
      </c>
      <c r="AT209" s="4">
        <v>9259473.82</v>
      </c>
      <c r="AU209" s="4">
        <v>687652.79</v>
      </c>
      <c r="AV209" s="4">
        <v>28072101.41</v>
      </c>
      <c r="AW209" s="4">
        <v>21594477.13</v>
      </c>
      <c r="AX209" s="4">
        <v>1417084.4</v>
      </c>
      <c r="AY209" s="4">
        <v>1203783.31</v>
      </c>
      <c r="AZ209" s="4">
        <v>24215344.84</v>
      </c>
      <c r="BA209" s="4">
        <v>-2098547.23</v>
      </c>
      <c r="BB209" s="4">
        <v>475897</v>
      </c>
      <c r="BC209" s="4">
        <v>323000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-189569.46</v>
      </c>
      <c r="BM209" s="4">
        <v>-200792.7</v>
      </c>
      <c r="BN209" s="4">
        <v>0</v>
      </c>
      <c r="BO209" s="4">
        <v>-1489219.69</v>
      </c>
      <c r="BP209" s="4">
        <v>2367536.88</v>
      </c>
      <c r="BQ209" s="4">
        <v>0</v>
      </c>
      <c r="BR209" s="4">
        <v>-895927.35</v>
      </c>
      <c r="BS209" s="4">
        <v>0</v>
      </c>
      <c r="BT209" s="4">
        <v>-895927.35</v>
      </c>
      <c r="BU209" s="4">
        <v>1097477.21</v>
      </c>
      <c r="BV209" s="4">
        <v>3578807.94</v>
      </c>
      <c r="BW209" s="4">
        <v>0</v>
      </c>
      <c r="BX209" s="4">
        <v>351374.85</v>
      </c>
      <c r="BY209" s="4">
        <v>0</v>
      </c>
      <c r="BZ209" s="4">
        <v>0</v>
      </c>
      <c r="CA209" s="4">
        <v>0</v>
      </c>
      <c r="CB209" s="4">
        <v>3930182.79</v>
      </c>
      <c r="CC209" s="4">
        <v>0</v>
      </c>
      <c r="CD209" s="4">
        <v>2072394.01</v>
      </c>
      <c r="CE209" s="4">
        <v>0</v>
      </c>
      <c r="CF209" s="4">
        <v>0</v>
      </c>
      <c r="CG209" s="4">
        <v>2072394.01</v>
      </c>
      <c r="CH209" s="4">
        <v>6470061.06</v>
      </c>
      <c r="CI209" s="4">
        <v>15677023.92</v>
      </c>
      <c r="CJ209" s="4">
        <v>9577772.24</v>
      </c>
      <c r="CK209" s="4">
        <v>1259834.61</v>
      </c>
      <c r="CL209" s="4">
        <v>32984691.83</v>
      </c>
      <c r="CM209" s="4">
        <v>23788627.37</v>
      </c>
      <c r="CN209" s="4">
        <v>1882337.13</v>
      </c>
      <c r="CO209" s="4">
        <v>1884953.6</v>
      </c>
      <c r="CP209" s="4">
        <v>27555918.1</v>
      </c>
      <c r="CQ209" s="4">
        <v>-4660645.81</v>
      </c>
      <c r="CR209" s="4">
        <v>2480175</v>
      </c>
      <c r="CS209" s="4">
        <v>1993000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-35584.64</v>
      </c>
      <c r="DC209" s="4">
        <v>-175074.83</v>
      </c>
      <c r="DD209" s="4">
        <v>0</v>
      </c>
      <c r="DE209" s="4">
        <v>-223055.45</v>
      </c>
      <c r="DF209" s="4">
        <v>5205718.28</v>
      </c>
      <c r="DG209" s="4">
        <v>0</v>
      </c>
      <c r="DH209" s="4">
        <v>-868575.6</v>
      </c>
      <c r="DI209" s="4">
        <v>0</v>
      </c>
      <c r="DJ209" s="4">
        <v>-868575.6</v>
      </c>
      <c r="DK209" s="4">
        <v>4151599.13</v>
      </c>
      <c r="DL209" s="4">
        <v>2710232.34</v>
      </c>
      <c r="DM209" s="4">
        <v>0</v>
      </c>
      <c r="DN209" s="4">
        <v>320366</v>
      </c>
      <c r="DO209" s="4">
        <v>0</v>
      </c>
      <c r="DP209" s="4">
        <v>0</v>
      </c>
      <c r="DQ209" s="4">
        <v>0</v>
      </c>
      <c r="DR209" s="4">
        <v>3030598.34</v>
      </c>
      <c r="DS209" s="4">
        <v>0</v>
      </c>
      <c r="DT209" s="4">
        <v>6223993.14</v>
      </c>
      <c r="DU209" s="4">
        <v>0</v>
      </c>
      <c r="DV209" s="4">
        <v>0</v>
      </c>
      <c r="DW209" s="4">
        <v>6223993.14</v>
      </c>
      <c r="DX209" s="4">
        <v>6909012.89</v>
      </c>
      <c r="DY209" s="4">
        <v>21151416.65</v>
      </c>
      <c r="DZ209" s="4">
        <v>10089342.68</v>
      </c>
      <c r="EA209" s="4">
        <v>2346565.66</v>
      </c>
      <c r="EB209" s="4">
        <v>40496337.88</v>
      </c>
      <c r="EC209" s="4">
        <v>27747731.13</v>
      </c>
      <c r="ED209" s="4">
        <v>1602900.68</v>
      </c>
      <c r="EE209" s="4">
        <v>2997055.33</v>
      </c>
      <c r="EF209" s="4">
        <v>32347687.14</v>
      </c>
      <c r="EG209" s="4">
        <v>-10047126.55</v>
      </c>
      <c r="EH209" s="4">
        <v>170730</v>
      </c>
      <c r="EI209" s="4">
        <v>4192881.72</v>
      </c>
      <c r="EJ209" s="4">
        <v>0</v>
      </c>
      <c r="EK209" s="4">
        <v>0</v>
      </c>
      <c r="EL209" s="4">
        <v>0</v>
      </c>
      <c r="EM209" s="4">
        <v>0</v>
      </c>
      <c r="EN209" s="4">
        <v>0</v>
      </c>
      <c r="EO209" s="4">
        <v>0</v>
      </c>
      <c r="EP209" s="4">
        <v>0</v>
      </c>
      <c r="EQ209" s="4">
        <v>0</v>
      </c>
      <c r="ER209" s="4">
        <v>198534.48</v>
      </c>
      <c r="ES209" s="4">
        <v>-188258.59</v>
      </c>
      <c r="ET209" s="4">
        <v>0</v>
      </c>
      <c r="EU209" s="4">
        <v>-5484980.35</v>
      </c>
      <c r="EV209" s="4">
        <v>2663670.39</v>
      </c>
      <c r="EW209" s="4">
        <v>313898.35</v>
      </c>
      <c r="EX209" s="4">
        <v>-863493.73</v>
      </c>
      <c r="EY209" s="4">
        <v>0</v>
      </c>
      <c r="EZ209" s="4">
        <v>-549595.38</v>
      </c>
      <c r="FA209" s="4">
        <v>3188669.17</v>
      </c>
      <c r="FB209" s="4">
        <v>2160636.96</v>
      </c>
      <c r="FC209" s="4">
        <v>0</v>
      </c>
      <c r="FD209" s="4">
        <v>309386</v>
      </c>
      <c r="FE209" s="4">
        <v>0</v>
      </c>
      <c r="FF209" s="4">
        <v>0</v>
      </c>
      <c r="FG209" s="4">
        <v>0</v>
      </c>
      <c r="FH209" s="4">
        <v>2470022.96</v>
      </c>
      <c r="FI209" s="4">
        <v>0</v>
      </c>
      <c r="FJ209" s="4">
        <v>9412662.31</v>
      </c>
      <c r="FK209" s="4">
        <v>0</v>
      </c>
      <c r="FL209" s="4">
        <v>0</v>
      </c>
      <c r="FM209" s="4">
        <v>9412662.31</v>
      </c>
      <c r="FN209" s="11">
        <f t="shared" si="6"/>
        <v>0.3271985839624272</v>
      </c>
      <c r="FO209" s="11">
        <f t="shared" si="7"/>
        <v>0</v>
      </c>
    </row>
    <row r="210" spans="1:171" ht="12.75">
      <c r="A210" s="3" t="s">
        <v>269</v>
      </c>
      <c r="B210" s="4">
        <v>494135.5</v>
      </c>
      <c r="C210" s="4">
        <v>4159593.19</v>
      </c>
      <c r="D210" s="4">
        <v>4988153.55</v>
      </c>
      <c r="E210" s="4">
        <v>28523.98</v>
      </c>
      <c r="F210" s="4">
        <v>9670406.22</v>
      </c>
      <c r="G210" s="4">
        <v>8780961.68</v>
      </c>
      <c r="H210" s="4">
        <v>759618.04</v>
      </c>
      <c r="I210" s="4">
        <v>329681.17</v>
      </c>
      <c r="J210" s="4">
        <v>9870260.89</v>
      </c>
      <c r="K210" s="4">
        <v>-227915.04</v>
      </c>
      <c r="L210" s="4">
        <v>118095.66</v>
      </c>
      <c r="M210" s="4">
        <v>3877085</v>
      </c>
      <c r="N210" s="4">
        <v>-801521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-826942.28</v>
      </c>
      <c r="W210" s="4">
        <v>-63159.81</v>
      </c>
      <c r="X210" s="4">
        <v>0</v>
      </c>
      <c r="Y210" s="4">
        <v>2138802.34</v>
      </c>
      <c r="Z210" s="4">
        <v>1938947.67</v>
      </c>
      <c r="AA210" s="4">
        <v>0</v>
      </c>
      <c r="AB210" s="4">
        <v>-330400</v>
      </c>
      <c r="AC210" s="4">
        <v>0</v>
      </c>
      <c r="AD210" s="4">
        <v>-330400</v>
      </c>
      <c r="AE210" s="4">
        <v>-490157.24</v>
      </c>
      <c r="AF210" s="4">
        <v>1367000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1367000</v>
      </c>
      <c r="AM210" s="4">
        <v>0</v>
      </c>
      <c r="AN210" s="4">
        <v>408084.15</v>
      </c>
      <c r="AO210" s="4">
        <v>0</v>
      </c>
      <c r="AP210" s="4">
        <v>0</v>
      </c>
      <c r="AQ210" s="4">
        <v>408084.15</v>
      </c>
      <c r="AR210" s="4">
        <v>540361.05</v>
      </c>
      <c r="AS210" s="4">
        <v>4935782.18</v>
      </c>
      <c r="AT210" s="4">
        <v>6325993.2</v>
      </c>
      <c r="AU210" s="4">
        <v>22306.17</v>
      </c>
      <c r="AV210" s="4">
        <v>11824442.6</v>
      </c>
      <c r="AW210" s="4">
        <v>9264457.35</v>
      </c>
      <c r="AX210" s="4">
        <v>962278.9</v>
      </c>
      <c r="AY210" s="4">
        <v>452960.41</v>
      </c>
      <c r="AZ210" s="4">
        <v>10679696.66</v>
      </c>
      <c r="BA210" s="4">
        <v>-781239.8</v>
      </c>
      <c r="BB210" s="4">
        <v>0</v>
      </c>
      <c r="BC210" s="4">
        <v>706962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-1435.14</v>
      </c>
      <c r="BM210" s="4">
        <v>-42368.92</v>
      </c>
      <c r="BN210" s="4">
        <v>0</v>
      </c>
      <c r="BO210" s="4">
        <v>-75712.94</v>
      </c>
      <c r="BP210" s="4">
        <v>1069033</v>
      </c>
      <c r="BQ210" s="4">
        <v>0</v>
      </c>
      <c r="BR210" s="4">
        <v>-340400</v>
      </c>
      <c r="BS210" s="4">
        <v>0</v>
      </c>
      <c r="BT210" s="4">
        <v>-340400</v>
      </c>
      <c r="BU210" s="4">
        <v>557619.02</v>
      </c>
      <c r="BV210" s="4">
        <v>1026600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1026600</v>
      </c>
      <c r="CC210" s="4">
        <v>0</v>
      </c>
      <c r="CD210" s="4">
        <v>965703.17</v>
      </c>
      <c r="CE210" s="4">
        <v>0</v>
      </c>
      <c r="CF210" s="4">
        <v>0</v>
      </c>
      <c r="CG210" s="4">
        <v>965703.17</v>
      </c>
      <c r="CH210" s="4">
        <v>414498.6</v>
      </c>
      <c r="CI210" s="4">
        <v>5885439.02</v>
      </c>
      <c r="CJ210" s="4">
        <v>6394066.64</v>
      </c>
      <c r="CK210" s="4">
        <v>72526.65</v>
      </c>
      <c r="CL210" s="4">
        <v>12766530.91</v>
      </c>
      <c r="CM210" s="4">
        <v>9922482.22</v>
      </c>
      <c r="CN210" s="4">
        <v>1109061.6</v>
      </c>
      <c r="CO210" s="4">
        <v>631096.35</v>
      </c>
      <c r="CP210" s="4">
        <v>11662640.17</v>
      </c>
      <c r="CQ210" s="4">
        <v>-1684034.2</v>
      </c>
      <c r="CR210" s="4">
        <v>80000</v>
      </c>
      <c r="CS210" s="4">
        <v>748000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-25755.71</v>
      </c>
      <c r="DC210" s="4">
        <v>-40657.82</v>
      </c>
      <c r="DD210" s="4">
        <v>0</v>
      </c>
      <c r="DE210" s="4">
        <v>-881789.91</v>
      </c>
      <c r="DF210" s="4">
        <v>222100.83</v>
      </c>
      <c r="DG210" s="4">
        <v>800000</v>
      </c>
      <c r="DH210" s="4">
        <v>-370400</v>
      </c>
      <c r="DI210" s="4">
        <v>0</v>
      </c>
      <c r="DJ210" s="4">
        <v>429600</v>
      </c>
      <c r="DK210" s="4">
        <v>549323.33</v>
      </c>
      <c r="DL210" s="4">
        <v>1456200</v>
      </c>
      <c r="DM210" s="4">
        <v>0</v>
      </c>
      <c r="DN210" s="4">
        <v>0</v>
      </c>
      <c r="DO210" s="4">
        <v>0</v>
      </c>
      <c r="DP210" s="4">
        <v>0</v>
      </c>
      <c r="DQ210" s="4">
        <v>0</v>
      </c>
      <c r="DR210" s="4">
        <v>1456200</v>
      </c>
      <c r="DS210" s="4">
        <v>0</v>
      </c>
      <c r="DT210" s="4">
        <v>1515026.5</v>
      </c>
      <c r="DU210" s="4">
        <v>0</v>
      </c>
      <c r="DV210" s="4">
        <v>0</v>
      </c>
      <c r="DW210" s="4">
        <v>1515026.5</v>
      </c>
      <c r="DX210" s="4">
        <v>518455.25</v>
      </c>
      <c r="DY210" s="4">
        <v>7545834.35</v>
      </c>
      <c r="DZ210" s="4">
        <v>7545418.08</v>
      </c>
      <c r="EA210" s="4">
        <v>91507.42</v>
      </c>
      <c r="EB210" s="4">
        <v>15701215.1</v>
      </c>
      <c r="EC210" s="4">
        <v>11734707.45</v>
      </c>
      <c r="ED210" s="4">
        <v>985788.33</v>
      </c>
      <c r="EE210" s="4">
        <v>1745708.9</v>
      </c>
      <c r="EF210" s="4">
        <v>14466204.68</v>
      </c>
      <c r="EG210" s="4">
        <v>-6911814.43</v>
      </c>
      <c r="EH210" s="4">
        <v>0</v>
      </c>
      <c r="EI210" s="4">
        <v>2252999.49</v>
      </c>
      <c r="EJ210" s="4">
        <v>0</v>
      </c>
      <c r="EK210" s="4">
        <v>0</v>
      </c>
      <c r="EL210" s="4">
        <v>0</v>
      </c>
      <c r="EM210" s="4">
        <v>0</v>
      </c>
      <c r="EN210" s="4">
        <v>0</v>
      </c>
      <c r="EO210" s="4">
        <v>0</v>
      </c>
      <c r="EP210" s="4">
        <v>0</v>
      </c>
      <c r="EQ210" s="4">
        <v>0</v>
      </c>
      <c r="ER210" s="4">
        <v>-177425.25</v>
      </c>
      <c r="ES210" s="4">
        <v>-73010.54</v>
      </c>
      <c r="ET210" s="4">
        <v>0</v>
      </c>
      <c r="EU210" s="4">
        <v>-4836240.19</v>
      </c>
      <c r="EV210" s="4">
        <v>-3601229.77</v>
      </c>
      <c r="EW210" s="4">
        <v>3397876.64</v>
      </c>
      <c r="EX210" s="4">
        <v>-418000</v>
      </c>
      <c r="EY210" s="4">
        <v>0</v>
      </c>
      <c r="EZ210" s="4">
        <v>2979876.64</v>
      </c>
      <c r="FA210" s="4">
        <v>1373.53</v>
      </c>
      <c r="FB210" s="4">
        <v>4436076.64</v>
      </c>
      <c r="FC210" s="4">
        <v>0</v>
      </c>
      <c r="FD210" s="4">
        <v>0</v>
      </c>
      <c r="FE210" s="4">
        <v>0</v>
      </c>
      <c r="FF210" s="4">
        <v>0</v>
      </c>
      <c r="FG210" s="4">
        <v>0</v>
      </c>
      <c r="FH210" s="4">
        <v>4436076.64</v>
      </c>
      <c r="FI210" s="4">
        <v>0</v>
      </c>
      <c r="FJ210" s="4">
        <v>1516400.03</v>
      </c>
      <c r="FK210" s="4">
        <v>0</v>
      </c>
      <c r="FL210" s="4">
        <v>0</v>
      </c>
      <c r="FM210" s="4">
        <v>1516400.03</v>
      </c>
      <c r="FN210" s="11">
        <f t="shared" si="6"/>
        <v>-0.0236381877221719</v>
      </c>
      <c r="FO210" s="11">
        <f t="shared" si="7"/>
        <v>0.18595227129905376</v>
      </c>
    </row>
    <row r="211" spans="1:171" ht="12.75">
      <c r="A211" s="3" t="s">
        <v>270</v>
      </c>
      <c r="B211" s="4">
        <v>1989615.46</v>
      </c>
      <c r="C211" s="4">
        <v>6351154.64</v>
      </c>
      <c r="D211" s="4">
        <v>12506562.89</v>
      </c>
      <c r="E211" s="4">
        <v>322742.32</v>
      </c>
      <c r="F211" s="4">
        <v>21170075.31</v>
      </c>
      <c r="G211" s="4">
        <v>16652795.53</v>
      </c>
      <c r="H211" s="4">
        <v>2116012.44</v>
      </c>
      <c r="I211" s="4">
        <v>1456571.81</v>
      </c>
      <c r="J211" s="4">
        <v>20225379.78</v>
      </c>
      <c r="K211" s="4">
        <v>-8892564.34</v>
      </c>
      <c r="L211" s="4">
        <v>186300</v>
      </c>
      <c r="M211" s="4">
        <v>8625186.35</v>
      </c>
      <c r="N211" s="4">
        <v>-260000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-83473.07</v>
      </c>
      <c r="W211" s="4">
        <v>-64343.34</v>
      </c>
      <c r="X211" s="4">
        <v>0</v>
      </c>
      <c r="Y211" s="4">
        <v>-424551.06</v>
      </c>
      <c r="Z211" s="4">
        <v>520144.47</v>
      </c>
      <c r="AA211" s="4">
        <v>584576.34</v>
      </c>
      <c r="AB211" s="4">
        <v>-393423.36</v>
      </c>
      <c r="AC211" s="4">
        <v>0</v>
      </c>
      <c r="AD211" s="4">
        <v>191152.98</v>
      </c>
      <c r="AE211" s="4">
        <v>-462395.17</v>
      </c>
      <c r="AF211" s="4">
        <v>1166228.6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1166228.6</v>
      </c>
      <c r="AM211" s="4">
        <v>0</v>
      </c>
      <c r="AN211" s="4">
        <v>535311.58</v>
      </c>
      <c r="AO211" s="4">
        <v>1382000</v>
      </c>
      <c r="AP211" s="4">
        <v>0</v>
      </c>
      <c r="AQ211" s="4">
        <v>1917311.58</v>
      </c>
      <c r="AR211" s="4">
        <v>2034017.89</v>
      </c>
      <c r="AS211" s="4">
        <v>7705842.36</v>
      </c>
      <c r="AT211" s="4">
        <v>12644541.65</v>
      </c>
      <c r="AU211" s="4">
        <v>371051.09</v>
      </c>
      <c r="AV211" s="4">
        <v>22755452.99</v>
      </c>
      <c r="AW211" s="4">
        <v>17985515.72</v>
      </c>
      <c r="AX211" s="4">
        <v>2993362.5</v>
      </c>
      <c r="AY211" s="4">
        <v>1075225.71</v>
      </c>
      <c r="AZ211" s="4">
        <v>22054103.93</v>
      </c>
      <c r="BA211" s="4">
        <v>-5680663.32</v>
      </c>
      <c r="BB211" s="4">
        <v>220539.6</v>
      </c>
      <c r="BC211" s="4">
        <v>1301605.17</v>
      </c>
      <c r="BD211" s="4">
        <v>-31092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-46396.19</v>
      </c>
      <c r="BM211" s="4">
        <v>-51104.76</v>
      </c>
      <c r="BN211" s="4">
        <v>0</v>
      </c>
      <c r="BO211" s="4">
        <v>-4236006.74</v>
      </c>
      <c r="BP211" s="4">
        <v>-3534657.68</v>
      </c>
      <c r="BQ211" s="4">
        <v>3521687.01</v>
      </c>
      <c r="BR211" s="4">
        <v>-523023.11</v>
      </c>
      <c r="BS211" s="4">
        <v>0</v>
      </c>
      <c r="BT211" s="4">
        <v>2998663.9</v>
      </c>
      <c r="BU211" s="4">
        <v>600054.53</v>
      </c>
      <c r="BV211" s="4">
        <v>4168590.62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4168590.62</v>
      </c>
      <c r="CC211" s="4">
        <v>0</v>
      </c>
      <c r="CD211" s="4">
        <v>2309262.11</v>
      </c>
      <c r="CE211" s="4">
        <v>208104</v>
      </c>
      <c r="CF211" s="4">
        <v>0</v>
      </c>
      <c r="CG211" s="4">
        <v>2517366.11</v>
      </c>
      <c r="CH211" s="4">
        <v>2572336.96</v>
      </c>
      <c r="CI211" s="4">
        <v>9276207.33</v>
      </c>
      <c r="CJ211" s="4">
        <v>14688479.43</v>
      </c>
      <c r="CK211" s="4">
        <v>816892.91</v>
      </c>
      <c r="CL211" s="4">
        <v>27353916.63</v>
      </c>
      <c r="CM211" s="4">
        <v>20876926.91</v>
      </c>
      <c r="CN211" s="4">
        <v>3429200.78</v>
      </c>
      <c r="CO211" s="4">
        <v>2269535.34</v>
      </c>
      <c r="CP211" s="4">
        <v>26575663.03</v>
      </c>
      <c r="CQ211" s="4">
        <v>-8167005.46</v>
      </c>
      <c r="CR211" s="4">
        <v>15916.8</v>
      </c>
      <c r="CS211" s="4">
        <v>7598465.19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-607732.09</v>
      </c>
      <c r="DC211" s="4">
        <v>-112191.2</v>
      </c>
      <c r="DD211" s="4">
        <v>0</v>
      </c>
      <c r="DE211" s="4">
        <v>-1160355.56</v>
      </c>
      <c r="DF211" s="4">
        <v>-382101.96</v>
      </c>
      <c r="DG211" s="4">
        <v>1749255.8</v>
      </c>
      <c r="DH211" s="4">
        <v>-832950</v>
      </c>
      <c r="DI211" s="4">
        <v>0</v>
      </c>
      <c r="DJ211" s="4">
        <v>916305.8</v>
      </c>
      <c r="DK211" s="4">
        <v>347120.01</v>
      </c>
      <c r="DL211" s="4">
        <v>5084896.42</v>
      </c>
      <c r="DM211" s="4">
        <v>0</v>
      </c>
      <c r="DN211" s="4">
        <v>0</v>
      </c>
      <c r="DO211" s="4">
        <v>0</v>
      </c>
      <c r="DP211" s="4">
        <v>0</v>
      </c>
      <c r="DQ211" s="4">
        <v>0</v>
      </c>
      <c r="DR211" s="4">
        <v>5084896.42</v>
      </c>
      <c r="DS211" s="4">
        <v>0</v>
      </c>
      <c r="DT211" s="4">
        <v>1186071.12</v>
      </c>
      <c r="DU211" s="4">
        <v>1678415</v>
      </c>
      <c r="DV211" s="4">
        <v>0</v>
      </c>
      <c r="DW211" s="4">
        <v>2864486.12</v>
      </c>
      <c r="DX211" s="4">
        <v>2887710.35</v>
      </c>
      <c r="DY211" s="4">
        <v>11506920.6</v>
      </c>
      <c r="DZ211" s="4">
        <v>16293243.66</v>
      </c>
      <c r="EA211" s="4">
        <v>690100.77</v>
      </c>
      <c r="EB211" s="4">
        <v>31377975.38</v>
      </c>
      <c r="EC211" s="4">
        <v>22153501.5</v>
      </c>
      <c r="ED211" s="4">
        <v>3473681.16</v>
      </c>
      <c r="EE211" s="4">
        <v>2251417.07</v>
      </c>
      <c r="EF211" s="4">
        <v>27878599.73</v>
      </c>
      <c r="EG211" s="4">
        <v>-8243773.98</v>
      </c>
      <c r="EH211" s="4">
        <v>111943.2</v>
      </c>
      <c r="EI211" s="4">
        <v>5751960.6</v>
      </c>
      <c r="EJ211" s="4">
        <v>-340000</v>
      </c>
      <c r="EK211" s="4">
        <v>0</v>
      </c>
      <c r="EL211" s="4">
        <v>0</v>
      </c>
      <c r="EM211" s="4">
        <v>0</v>
      </c>
      <c r="EN211" s="4">
        <v>0</v>
      </c>
      <c r="EO211" s="4">
        <v>0</v>
      </c>
      <c r="EP211" s="4">
        <v>0</v>
      </c>
      <c r="EQ211" s="4">
        <v>0</v>
      </c>
      <c r="ER211" s="4">
        <v>-128886.78</v>
      </c>
      <c r="ES211" s="4">
        <v>-205961.95</v>
      </c>
      <c r="ET211" s="4">
        <v>0</v>
      </c>
      <c r="EU211" s="4">
        <v>-2848756.96</v>
      </c>
      <c r="EV211" s="4">
        <v>650618.69</v>
      </c>
      <c r="EW211" s="4">
        <v>0</v>
      </c>
      <c r="EX211" s="4">
        <v>-1207555.48</v>
      </c>
      <c r="EY211" s="4">
        <v>0</v>
      </c>
      <c r="EZ211" s="4">
        <v>-1207555.48</v>
      </c>
      <c r="FA211" s="4">
        <v>-495663.82</v>
      </c>
      <c r="FB211" s="4">
        <v>3878729.83</v>
      </c>
      <c r="FC211" s="4">
        <v>0</v>
      </c>
      <c r="FD211" s="4">
        <v>0</v>
      </c>
      <c r="FE211" s="4">
        <v>0</v>
      </c>
      <c r="FF211" s="4">
        <v>0</v>
      </c>
      <c r="FG211" s="4">
        <v>0</v>
      </c>
      <c r="FH211" s="4">
        <v>3878729.83</v>
      </c>
      <c r="FI211" s="4">
        <v>0</v>
      </c>
      <c r="FJ211" s="4">
        <v>693819.3</v>
      </c>
      <c r="FK211" s="4">
        <v>1675003</v>
      </c>
      <c r="FL211" s="4">
        <v>0</v>
      </c>
      <c r="FM211" s="4">
        <v>2368822.3</v>
      </c>
      <c r="FN211" s="11">
        <f t="shared" si="6"/>
        <v>-0.08751350100651395</v>
      </c>
      <c r="FO211" s="11">
        <f t="shared" si="7"/>
        <v>0.04811997943507853</v>
      </c>
    </row>
    <row r="212" spans="1:171" ht="12.75">
      <c r="A212" s="3" t="s">
        <v>271</v>
      </c>
      <c r="B212" s="4">
        <v>1257890.46</v>
      </c>
      <c r="C212" s="4">
        <v>4667145.53</v>
      </c>
      <c r="D212" s="4">
        <v>7028719.5</v>
      </c>
      <c r="E212" s="4">
        <v>25941.11</v>
      </c>
      <c r="F212" s="4">
        <v>12979696.6</v>
      </c>
      <c r="G212" s="4">
        <v>11230893.05</v>
      </c>
      <c r="H212" s="4">
        <v>728273.58</v>
      </c>
      <c r="I212" s="4">
        <v>648237.94</v>
      </c>
      <c r="J212" s="4">
        <v>12607404.57</v>
      </c>
      <c r="K212" s="4">
        <v>-563488.87</v>
      </c>
      <c r="L212" s="4">
        <v>0</v>
      </c>
      <c r="M212" s="4">
        <v>148060.2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-58434.74</v>
      </c>
      <c r="W212" s="4">
        <v>-58711.89</v>
      </c>
      <c r="X212" s="4">
        <v>0</v>
      </c>
      <c r="Y212" s="4">
        <v>-473863.41</v>
      </c>
      <c r="Z212" s="4">
        <v>-101571.38</v>
      </c>
      <c r="AA212" s="4">
        <v>214632.72</v>
      </c>
      <c r="AB212" s="4">
        <v>-550438.97</v>
      </c>
      <c r="AC212" s="4">
        <v>0</v>
      </c>
      <c r="AD212" s="4">
        <v>-335806.25</v>
      </c>
      <c r="AE212" s="4">
        <v>-32188.17</v>
      </c>
      <c r="AF212" s="4">
        <v>746293.62</v>
      </c>
      <c r="AG212" s="4">
        <v>0</v>
      </c>
      <c r="AH212" s="4">
        <v>0</v>
      </c>
      <c r="AI212" s="4">
        <v>11906</v>
      </c>
      <c r="AJ212" s="4">
        <v>0</v>
      </c>
      <c r="AK212" s="4">
        <v>0</v>
      </c>
      <c r="AL212" s="4">
        <v>758199.62</v>
      </c>
      <c r="AM212" s="4">
        <v>0</v>
      </c>
      <c r="AN212" s="4">
        <v>50370.33</v>
      </c>
      <c r="AO212" s="4">
        <v>0</v>
      </c>
      <c r="AP212" s="4">
        <v>0</v>
      </c>
      <c r="AQ212" s="4">
        <v>50370.33</v>
      </c>
      <c r="AR212" s="4">
        <v>1339890.9</v>
      </c>
      <c r="AS212" s="4">
        <v>4929040.49</v>
      </c>
      <c r="AT212" s="4">
        <v>8668408.22</v>
      </c>
      <c r="AU212" s="4">
        <v>146391.48</v>
      </c>
      <c r="AV212" s="4">
        <v>15083731.09</v>
      </c>
      <c r="AW212" s="4">
        <v>12567783.78</v>
      </c>
      <c r="AX212" s="4">
        <v>1536548.95</v>
      </c>
      <c r="AY212" s="4">
        <v>1159245.86</v>
      </c>
      <c r="AZ212" s="4">
        <v>15263578.59</v>
      </c>
      <c r="BA212" s="4">
        <v>-248885</v>
      </c>
      <c r="BB212" s="4">
        <v>106000</v>
      </c>
      <c r="BC212" s="4">
        <v>387532</v>
      </c>
      <c r="BD212" s="4">
        <v>-838925.8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-154596.46</v>
      </c>
      <c r="BM212" s="4">
        <v>-36480.76</v>
      </c>
      <c r="BN212" s="4">
        <v>0</v>
      </c>
      <c r="BO212" s="4">
        <v>-748875.26</v>
      </c>
      <c r="BP212" s="4">
        <v>-928722.76</v>
      </c>
      <c r="BQ212" s="4">
        <v>1707001.42</v>
      </c>
      <c r="BR212" s="4">
        <v>-599404.44</v>
      </c>
      <c r="BS212" s="4">
        <v>0</v>
      </c>
      <c r="BT212" s="4">
        <v>1107596.98</v>
      </c>
      <c r="BU212" s="4">
        <v>-17.19</v>
      </c>
      <c r="BV212" s="4">
        <v>1853890.6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1853890.6</v>
      </c>
      <c r="CC212" s="4">
        <v>0</v>
      </c>
      <c r="CD212" s="4">
        <v>50353.14</v>
      </c>
      <c r="CE212" s="4">
        <v>0</v>
      </c>
      <c r="CF212" s="4">
        <v>0</v>
      </c>
      <c r="CG212" s="4">
        <v>50353.14</v>
      </c>
      <c r="CH212" s="4">
        <v>1562649.7</v>
      </c>
      <c r="CI212" s="4">
        <v>5926765.11</v>
      </c>
      <c r="CJ212" s="4">
        <v>9572606.29</v>
      </c>
      <c r="CK212" s="4">
        <v>190828.15</v>
      </c>
      <c r="CL212" s="4">
        <v>17252849.25</v>
      </c>
      <c r="CM212" s="4">
        <v>13389314.24</v>
      </c>
      <c r="CN212" s="4">
        <v>2190583.67</v>
      </c>
      <c r="CO212" s="4">
        <v>1104068.31</v>
      </c>
      <c r="CP212" s="4">
        <v>16683966.22</v>
      </c>
      <c r="CQ212" s="4">
        <v>-3620592.47</v>
      </c>
      <c r="CR212" s="4">
        <v>0</v>
      </c>
      <c r="CS212" s="4">
        <v>3187982.44</v>
      </c>
      <c r="CT212" s="4">
        <v>-539649.13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-386638.71</v>
      </c>
      <c r="DC212" s="4">
        <v>-112345.45</v>
      </c>
      <c r="DD212" s="4">
        <v>0</v>
      </c>
      <c r="DE212" s="4">
        <v>-1358897.87</v>
      </c>
      <c r="DF212" s="4">
        <v>-790014.84</v>
      </c>
      <c r="DG212" s="4">
        <v>2444690.44</v>
      </c>
      <c r="DH212" s="4">
        <v>-1907359</v>
      </c>
      <c r="DI212" s="4">
        <v>1000000</v>
      </c>
      <c r="DJ212" s="4">
        <v>1537331.44</v>
      </c>
      <c r="DK212" s="4">
        <v>430737.92</v>
      </c>
      <c r="DL212" s="4">
        <v>3656104.8</v>
      </c>
      <c r="DM212" s="4">
        <v>0</v>
      </c>
      <c r="DN212" s="4">
        <v>0</v>
      </c>
      <c r="DO212" s="4">
        <v>0</v>
      </c>
      <c r="DP212" s="4">
        <v>0</v>
      </c>
      <c r="DQ212" s="4">
        <v>0</v>
      </c>
      <c r="DR212" s="4">
        <v>3656104.8</v>
      </c>
      <c r="DS212" s="4">
        <v>0</v>
      </c>
      <c r="DT212" s="4">
        <v>481091.06</v>
      </c>
      <c r="DU212" s="4">
        <v>0</v>
      </c>
      <c r="DV212" s="4">
        <v>0</v>
      </c>
      <c r="DW212" s="4">
        <v>481091.06</v>
      </c>
      <c r="DX212" s="4">
        <v>1761802.05</v>
      </c>
      <c r="DY212" s="4">
        <v>7601455.22</v>
      </c>
      <c r="DZ212" s="4">
        <v>10865063.89</v>
      </c>
      <c r="EA212" s="4">
        <v>97798.9</v>
      </c>
      <c r="EB212" s="4">
        <v>20326120.06</v>
      </c>
      <c r="EC212" s="4">
        <v>16039558.89</v>
      </c>
      <c r="ED212" s="4">
        <v>1454488.92</v>
      </c>
      <c r="EE212" s="4">
        <v>1697113.19</v>
      </c>
      <c r="EF212" s="4">
        <v>19191161</v>
      </c>
      <c r="EG212" s="4">
        <v>-5763245.66</v>
      </c>
      <c r="EH212" s="4">
        <v>0</v>
      </c>
      <c r="EI212" s="4">
        <v>5470987.46</v>
      </c>
      <c r="EJ212" s="4">
        <v>-17897</v>
      </c>
      <c r="EK212" s="4">
        <v>0</v>
      </c>
      <c r="EL212" s="4">
        <v>0</v>
      </c>
      <c r="EM212" s="4">
        <v>0</v>
      </c>
      <c r="EN212" s="4">
        <v>0</v>
      </c>
      <c r="EO212" s="4">
        <v>0</v>
      </c>
      <c r="EP212" s="4">
        <v>0</v>
      </c>
      <c r="EQ212" s="4">
        <v>0</v>
      </c>
      <c r="ER212" s="4">
        <v>-104514.67</v>
      </c>
      <c r="ES212" s="4">
        <v>-105971.98</v>
      </c>
      <c r="ET212" s="4">
        <v>0</v>
      </c>
      <c r="EU212" s="4">
        <v>-414669.87</v>
      </c>
      <c r="EV212" s="4">
        <v>720289.19</v>
      </c>
      <c r="EW212" s="4">
        <v>219999.99</v>
      </c>
      <c r="EX212" s="4">
        <v>-870224.26</v>
      </c>
      <c r="EY212" s="4">
        <v>0</v>
      </c>
      <c r="EZ212" s="4">
        <v>-650224.27</v>
      </c>
      <c r="FA212" s="4">
        <v>256212.66</v>
      </c>
      <c r="FB212" s="4">
        <v>3005880.53</v>
      </c>
      <c r="FC212" s="4">
        <v>0</v>
      </c>
      <c r="FD212" s="4">
        <v>0</v>
      </c>
      <c r="FE212" s="4">
        <v>0</v>
      </c>
      <c r="FF212" s="4">
        <v>0</v>
      </c>
      <c r="FG212" s="4">
        <v>0</v>
      </c>
      <c r="FH212" s="4">
        <v>3005880.53</v>
      </c>
      <c r="FI212" s="4">
        <v>0</v>
      </c>
      <c r="FJ212" s="4">
        <v>737303.72</v>
      </c>
      <c r="FK212" s="4">
        <v>0</v>
      </c>
      <c r="FL212" s="4">
        <v>0</v>
      </c>
      <c r="FM212" s="4">
        <v>737303.72</v>
      </c>
      <c r="FN212" s="11">
        <f t="shared" si="6"/>
        <v>-0.05411853254595014</v>
      </c>
      <c r="FO212" s="11">
        <f t="shared" si="7"/>
        <v>0.11160894471268806</v>
      </c>
    </row>
    <row r="213" spans="1:171" ht="12.75">
      <c r="A213" s="3" t="s">
        <v>272</v>
      </c>
      <c r="B213" s="4">
        <v>3561106.44</v>
      </c>
      <c r="C213" s="4">
        <v>5593582.19</v>
      </c>
      <c r="D213" s="4">
        <v>6529787.87</v>
      </c>
      <c r="E213" s="4">
        <v>153757.54</v>
      </c>
      <c r="F213" s="4">
        <v>15838234.04</v>
      </c>
      <c r="G213" s="4">
        <v>14419182.35</v>
      </c>
      <c r="H213" s="4">
        <v>599470.08</v>
      </c>
      <c r="I213" s="4">
        <v>557761.61</v>
      </c>
      <c r="J213" s="4">
        <v>15576414.04</v>
      </c>
      <c r="K213" s="4">
        <v>-630101.21</v>
      </c>
      <c r="L213" s="4">
        <v>47334.15</v>
      </c>
      <c r="M213" s="4">
        <v>248000</v>
      </c>
      <c r="N213" s="4">
        <v>0</v>
      </c>
      <c r="O213" s="4">
        <v>0</v>
      </c>
      <c r="P213" s="4">
        <v>0</v>
      </c>
      <c r="Q213" s="4">
        <v>0</v>
      </c>
      <c r="R213" s="4">
        <v>-28500</v>
      </c>
      <c r="S213" s="4">
        <v>0</v>
      </c>
      <c r="T213" s="4">
        <v>0</v>
      </c>
      <c r="U213" s="4">
        <v>0</v>
      </c>
      <c r="V213" s="4">
        <v>-38931.76</v>
      </c>
      <c r="W213" s="4">
        <v>-38931.76</v>
      </c>
      <c r="X213" s="4">
        <v>0</v>
      </c>
      <c r="Y213" s="4">
        <v>-402198.82</v>
      </c>
      <c r="Z213" s="4">
        <v>-140378.82</v>
      </c>
      <c r="AA213" s="4">
        <v>0</v>
      </c>
      <c r="AB213" s="4">
        <v>-264122.2</v>
      </c>
      <c r="AC213" s="4">
        <v>0</v>
      </c>
      <c r="AD213" s="4">
        <v>-264122.2</v>
      </c>
      <c r="AE213" s="4">
        <v>-136526.24</v>
      </c>
      <c r="AF213" s="4">
        <v>586658.8</v>
      </c>
      <c r="AG213" s="4">
        <v>0</v>
      </c>
      <c r="AH213" s="4">
        <v>952840.42</v>
      </c>
      <c r="AI213" s="4">
        <v>0</v>
      </c>
      <c r="AJ213" s="4">
        <v>0</v>
      </c>
      <c r="AK213" s="4">
        <v>0</v>
      </c>
      <c r="AL213" s="4">
        <v>1539499.22</v>
      </c>
      <c r="AM213" s="4">
        <v>0</v>
      </c>
      <c r="AN213" s="4">
        <v>523468.89</v>
      </c>
      <c r="AO213" s="4">
        <v>0</v>
      </c>
      <c r="AP213" s="4">
        <v>0</v>
      </c>
      <c r="AQ213" s="4">
        <v>523468.89</v>
      </c>
      <c r="AR213" s="4">
        <v>2194331.04</v>
      </c>
      <c r="AS213" s="4">
        <v>6287299.88</v>
      </c>
      <c r="AT213" s="4">
        <v>9336148.66</v>
      </c>
      <c r="AU213" s="4">
        <v>175211.7</v>
      </c>
      <c r="AV213" s="4">
        <v>17992991.28</v>
      </c>
      <c r="AW213" s="4">
        <v>16130274.15</v>
      </c>
      <c r="AX213" s="4">
        <v>784757.57</v>
      </c>
      <c r="AY213" s="4">
        <v>474774.35</v>
      </c>
      <c r="AZ213" s="4">
        <v>17389806.07</v>
      </c>
      <c r="BA213" s="4">
        <v>-242653.65</v>
      </c>
      <c r="BB213" s="4">
        <v>209049.56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-99000</v>
      </c>
      <c r="BI213" s="4">
        <v>0</v>
      </c>
      <c r="BJ213" s="4">
        <v>0</v>
      </c>
      <c r="BK213" s="4">
        <v>0</v>
      </c>
      <c r="BL213" s="4">
        <v>-27440.93</v>
      </c>
      <c r="BM213" s="4">
        <v>-27440.93</v>
      </c>
      <c r="BN213" s="4">
        <v>0</v>
      </c>
      <c r="BO213" s="4">
        <v>-160045.02</v>
      </c>
      <c r="BP213" s="4">
        <v>443140.19</v>
      </c>
      <c r="BQ213" s="4">
        <v>161610</v>
      </c>
      <c r="BR213" s="4">
        <v>-275920.2</v>
      </c>
      <c r="BS213" s="4">
        <v>0</v>
      </c>
      <c r="BT213" s="4">
        <v>-114310.2</v>
      </c>
      <c r="BU213" s="4">
        <v>921259.04</v>
      </c>
      <c r="BV213" s="4">
        <v>472327.03</v>
      </c>
      <c r="BW213" s="4">
        <v>0</v>
      </c>
      <c r="BX213" s="4">
        <v>961292.55</v>
      </c>
      <c r="BY213" s="4">
        <v>0</v>
      </c>
      <c r="BZ213" s="4">
        <v>0</v>
      </c>
      <c r="CA213" s="4">
        <v>0</v>
      </c>
      <c r="CB213" s="4">
        <v>1433619.58</v>
      </c>
      <c r="CC213" s="4">
        <v>0</v>
      </c>
      <c r="CD213" s="4">
        <v>1444727.93</v>
      </c>
      <c r="CE213" s="4">
        <v>0</v>
      </c>
      <c r="CF213" s="4">
        <v>0</v>
      </c>
      <c r="CG213" s="4">
        <v>1444727.93</v>
      </c>
      <c r="CH213" s="4">
        <v>3009005.85</v>
      </c>
      <c r="CI213" s="4">
        <v>7576394.71</v>
      </c>
      <c r="CJ213" s="4">
        <v>8954352.12</v>
      </c>
      <c r="CK213" s="4">
        <v>343989.24</v>
      </c>
      <c r="CL213" s="4">
        <v>19883741.92</v>
      </c>
      <c r="CM213" s="4">
        <v>16249768.62</v>
      </c>
      <c r="CN213" s="4">
        <v>916743.81</v>
      </c>
      <c r="CO213" s="4">
        <v>320118.23</v>
      </c>
      <c r="CP213" s="4">
        <v>17486630.66</v>
      </c>
      <c r="CQ213" s="4">
        <v>-1205975.96</v>
      </c>
      <c r="CR213" s="4">
        <v>6440</v>
      </c>
      <c r="CS213" s="4">
        <v>1152000</v>
      </c>
      <c r="CT213" s="4">
        <v>0</v>
      </c>
      <c r="CU213" s="4">
        <v>0</v>
      </c>
      <c r="CV213" s="4">
        <v>0</v>
      </c>
      <c r="CW213" s="4">
        <v>0</v>
      </c>
      <c r="CX213" s="4">
        <v>-1141500</v>
      </c>
      <c r="CY213" s="4">
        <v>0</v>
      </c>
      <c r="CZ213" s="4">
        <v>0</v>
      </c>
      <c r="DA213" s="4">
        <v>0</v>
      </c>
      <c r="DB213" s="4">
        <v>4875.45</v>
      </c>
      <c r="DC213" s="4">
        <v>-20445.89</v>
      </c>
      <c r="DD213" s="4">
        <v>0</v>
      </c>
      <c r="DE213" s="4">
        <v>-1184160.51</v>
      </c>
      <c r="DF213" s="4">
        <v>1212950.75</v>
      </c>
      <c r="DG213" s="4">
        <v>0</v>
      </c>
      <c r="DH213" s="4">
        <v>-266940.03</v>
      </c>
      <c r="DI213" s="4">
        <v>0</v>
      </c>
      <c r="DJ213" s="4">
        <v>-266940.03</v>
      </c>
      <c r="DK213" s="4">
        <v>-71946.66</v>
      </c>
      <c r="DL213" s="4">
        <v>205386.97</v>
      </c>
      <c r="DM213" s="4">
        <v>0</v>
      </c>
      <c r="DN213" s="4">
        <v>489041.68</v>
      </c>
      <c r="DO213" s="4">
        <v>0</v>
      </c>
      <c r="DP213" s="4">
        <v>0</v>
      </c>
      <c r="DQ213" s="4">
        <v>0</v>
      </c>
      <c r="DR213" s="4">
        <v>694428.65</v>
      </c>
      <c r="DS213" s="4">
        <v>0</v>
      </c>
      <c r="DT213" s="4">
        <v>1372781.27</v>
      </c>
      <c r="DU213" s="4">
        <v>0</v>
      </c>
      <c r="DV213" s="4">
        <v>0</v>
      </c>
      <c r="DW213" s="4">
        <v>1372781.27</v>
      </c>
      <c r="DX213" s="4">
        <v>3164294.34</v>
      </c>
      <c r="DY213" s="4">
        <v>9949647.76</v>
      </c>
      <c r="DZ213" s="4">
        <v>10864690.44</v>
      </c>
      <c r="EA213" s="4">
        <v>350602.93</v>
      </c>
      <c r="EB213" s="4">
        <v>24329235.47</v>
      </c>
      <c r="EC213" s="4">
        <v>18870494.21</v>
      </c>
      <c r="ED213" s="4">
        <v>1095162</v>
      </c>
      <c r="EE213" s="4">
        <v>1350330.86</v>
      </c>
      <c r="EF213" s="4">
        <v>21315987.07</v>
      </c>
      <c r="EG213" s="4">
        <v>-3410920.06</v>
      </c>
      <c r="EH213" s="4">
        <v>387180</v>
      </c>
      <c r="EI213" s="4">
        <v>646712.46</v>
      </c>
      <c r="EJ213" s="4">
        <v>-389227</v>
      </c>
      <c r="EK213" s="4">
        <v>0</v>
      </c>
      <c r="EL213" s="4">
        <v>0</v>
      </c>
      <c r="EM213" s="4">
        <v>0</v>
      </c>
      <c r="EN213" s="4">
        <v>0</v>
      </c>
      <c r="EO213" s="4">
        <v>0</v>
      </c>
      <c r="EP213" s="4">
        <v>0</v>
      </c>
      <c r="EQ213" s="4">
        <v>0</v>
      </c>
      <c r="ER213" s="4">
        <v>109906.88</v>
      </c>
      <c r="ES213" s="4">
        <v>-6030.81</v>
      </c>
      <c r="ET213" s="4">
        <v>0</v>
      </c>
      <c r="EU213" s="4">
        <v>-2656347.72</v>
      </c>
      <c r="EV213" s="4">
        <v>356900.68</v>
      </c>
      <c r="EW213" s="4">
        <v>500000</v>
      </c>
      <c r="EX213" s="4">
        <v>-196489.84</v>
      </c>
      <c r="EY213" s="4">
        <v>0</v>
      </c>
      <c r="EZ213" s="4">
        <v>303510.16</v>
      </c>
      <c r="FA213" s="4">
        <v>849932.57</v>
      </c>
      <c r="FB213" s="4">
        <v>508897.13</v>
      </c>
      <c r="FC213" s="4">
        <v>0</v>
      </c>
      <c r="FD213" s="4">
        <v>456083</v>
      </c>
      <c r="FE213" s="4">
        <v>0</v>
      </c>
      <c r="FF213" s="4">
        <v>0</v>
      </c>
      <c r="FG213" s="4">
        <v>0</v>
      </c>
      <c r="FH213" s="4">
        <v>964980.13</v>
      </c>
      <c r="FI213" s="4">
        <v>0</v>
      </c>
      <c r="FJ213" s="4">
        <v>2222713.84</v>
      </c>
      <c r="FK213" s="4">
        <v>0</v>
      </c>
      <c r="FL213" s="4">
        <v>0</v>
      </c>
      <c r="FM213" s="4">
        <v>2222713.84</v>
      </c>
      <c r="FN213" s="11">
        <f t="shared" si="6"/>
        <v>0.07696965251164961</v>
      </c>
      <c r="FO213" s="11">
        <f t="shared" si="7"/>
        <v>0</v>
      </c>
    </row>
    <row r="214" spans="1:171" ht="12.75">
      <c r="A214" s="3" t="s">
        <v>273</v>
      </c>
      <c r="B214" s="4">
        <v>797107.18</v>
      </c>
      <c r="C214" s="4">
        <v>10397654.75</v>
      </c>
      <c r="D214" s="4">
        <v>4611510.54</v>
      </c>
      <c r="E214" s="4">
        <v>113050.67</v>
      </c>
      <c r="F214" s="4">
        <v>15919323.14</v>
      </c>
      <c r="G214" s="4">
        <v>15142645.61</v>
      </c>
      <c r="H214" s="4">
        <v>615463.78</v>
      </c>
      <c r="I214" s="4">
        <v>1693042.62</v>
      </c>
      <c r="J214" s="4">
        <v>17451152.01</v>
      </c>
      <c r="K214" s="4">
        <v>-2884017.8</v>
      </c>
      <c r="L214" s="4">
        <v>1672181.59</v>
      </c>
      <c r="M214" s="4">
        <v>3735936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-361217.21</v>
      </c>
      <c r="W214" s="4">
        <v>-378809.83</v>
      </c>
      <c r="X214" s="4">
        <v>0</v>
      </c>
      <c r="Y214" s="4">
        <v>2162882.58</v>
      </c>
      <c r="Z214" s="4">
        <v>631053.71</v>
      </c>
      <c r="AA214" s="4">
        <v>146656.24</v>
      </c>
      <c r="AB214" s="4">
        <v>-705069.25</v>
      </c>
      <c r="AC214" s="4">
        <v>0</v>
      </c>
      <c r="AD214" s="4">
        <v>-558413.01</v>
      </c>
      <c r="AE214" s="4">
        <v>-188352.56</v>
      </c>
      <c r="AF214" s="4">
        <v>7066990.58</v>
      </c>
      <c r="AG214" s="4">
        <v>0</v>
      </c>
      <c r="AH214" s="4">
        <v>0</v>
      </c>
      <c r="AI214" s="4">
        <v>0</v>
      </c>
      <c r="AJ214" s="4">
        <v>53158.37</v>
      </c>
      <c r="AK214" s="4">
        <v>0</v>
      </c>
      <c r="AL214" s="4">
        <v>7120148.95</v>
      </c>
      <c r="AM214" s="4">
        <v>0</v>
      </c>
      <c r="AN214" s="4">
        <v>229497.93</v>
      </c>
      <c r="AO214" s="4">
        <v>0</v>
      </c>
      <c r="AP214" s="4">
        <v>0</v>
      </c>
      <c r="AQ214" s="4">
        <v>229497.93</v>
      </c>
      <c r="AR214" s="4">
        <v>1007550.67</v>
      </c>
      <c r="AS214" s="4">
        <v>11682695.33</v>
      </c>
      <c r="AT214" s="4">
        <v>4386930.67</v>
      </c>
      <c r="AU214" s="4">
        <v>111097.56</v>
      </c>
      <c r="AV214" s="4">
        <v>17188274.23</v>
      </c>
      <c r="AW214" s="4">
        <v>15328841.21</v>
      </c>
      <c r="AX214" s="4">
        <v>444580.91</v>
      </c>
      <c r="AY214" s="4">
        <v>1076833.91</v>
      </c>
      <c r="AZ214" s="4">
        <v>16850256.03</v>
      </c>
      <c r="BA214" s="4">
        <v>-373537.35</v>
      </c>
      <c r="BB214" s="4">
        <v>343500</v>
      </c>
      <c r="BC214" s="4">
        <v>850213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-235276.57</v>
      </c>
      <c r="BM214" s="4">
        <v>-238754.49</v>
      </c>
      <c r="BN214" s="4">
        <v>0</v>
      </c>
      <c r="BO214" s="4">
        <v>584899.08</v>
      </c>
      <c r="BP214" s="4">
        <v>922917.28</v>
      </c>
      <c r="BQ214" s="4">
        <v>0</v>
      </c>
      <c r="BR214" s="4">
        <v>-843492.63</v>
      </c>
      <c r="BS214" s="4">
        <v>0</v>
      </c>
      <c r="BT214" s="4">
        <v>-843492.63</v>
      </c>
      <c r="BU214" s="4">
        <v>-117677.47</v>
      </c>
      <c r="BV214" s="4">
        <v>6223497.95</v>
      </c>
      <c r="BW214" s="4">
        <v>0</v>
      </c>
      <c r="BX214" s="4">
        <v>0</v>
      </c>
      <c r="BY214" s="4">
        <v>0</v>
      </c>
      <c r="BZ214" s="4">
        <v>53158.37</v>
      </c>
      <c r="CA214" s="4">
        <v>0</v>
      </c>
      <c r="CB214" s="4">
        <v>6276656.32</v>
      </c>
      <c r="CC214" s="4">
        <v>0</v>
      </c>
      <c r="CD214" s="4">
        <v>111820.46</v>
      </c>
      <c r="CE214" s="4">
        <v>0</v>
      </c>
      <c r="CF214" s="4">
        <v>0</v>
      </c>
      <c r="CG214" s="4">
        <v>111820.46</v>
      </c>
      <c r="CH214" s="4">
        <v>1180900.18</v>
      </c>
      <c r="CI214" s="4">
        <v>15718782.19</v>
      </c>
      <c r="CJ214" s="4">
        <v>4105286.79</v>
      </c>
      <c r="CK214" s="4">
        <v>139512.49</v>
      </c>
      <c r="CL214" s="4">
        <v>21144481.65</v>
      </c>
      <c r="CM214" s="4">
        <v>15561508.27</v>
      </c>
      <c r="CN214" s="4">
        <v>824495.66</v>
      </c>
      <c r="CO214" s="4">
        <v>1463514.1</v>
      </c>
      <c r="CP214" s="4">
        <v>17849518.03</v>
      </c>
      <c r="CQ214" s="4">
        <v>-1390401.42</v>
      </c>
      <c r="CR214" s="4">
        <v>0</v>
      </c>
      <c r="CS214" s="4">
        <v>1732999.2</v>
      </c>
      <c r="CT214" s="4">
        <v>-18730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-196374.63</v>
      </c>
      <c r="DC214" s="4">
        <v>-219253.37</v>
      </c>
      <c r="DD214" s="4">
        <v>0</v>
      </c>
      <c r="DE214" s="4">
        <v>127493.15</v>
      </c>
      <c r="DF214" s="4">
        <v>3422456.77</v>
      </c>
      <c r="DG214" s="4">
        <v>0</v>
      </c>
      <c r="DH214" s="4">
        <v>-987113</v>
      </c>
      <c r="DI214" s="4">
        <v>0</v>
      </c>
      <c r="DJ214" s="4">
        <v>-987113</v>
      </c>
      <c r="DK214" s="4">
        <v>1528424.77</v>
      </c>
      <c r="DL214" s="4">
        <v>5236384.95</v>
      </c>
      <c r="DM214" s="4">
        <v>0</v>
      </c>
      <c r="DN214" s="4">
        <v>0</v>
      </c>
      <c r="DO214" s="4">
        <v>0</v>
      </c>
      <c r="DP214" s="4">
        <v>50158.37</v>
      </c>
      <c r="DQ214" s="4">
        <v>0</v>
      </c>
      <c r="DR214" s="4">
        <v>5286543.32</v>
      </c>
      <c r="DS214" s="4">
        <v>0</v>
      </c>
      <c r="DT214" s="4">
        <v>1640245.23</v>
      </c>
      <c r="DU214" s="4">
        <v>0</v>
      </c>
      <c r="DV214" s="4">
        <v>0</v>
      </c>
      <c r="DW214" s="4">
        <v>1640245.23</v>
      </c>
      <c r="DX214" s="4">
        <v>1216581.57</v>
      </c>
      <c r="DY214" s="4">
        <v>17352449.2</v>
      </c>
      <c r="DZ214" s="4">
        <v>4078307.02</v>
      </c>
      <c r="EA214" s="4">
        <v>225161.7</v>
      </c>
      <c r="EB214" s="4">
        <v>22872499.49</v>
      </c>
      <c r="EC214" s="4">
        <v>22451377.38</v>
      </c>
      <c r="ED214" s="4">
        <v>689209.54</v>
      </c>
      <c r="EE214" s="4">
        <v>2281137.46</v>
      </c>
      <c r="EF214" s="4">
        <v>25421724.38</v>
      </c>
      <c r="EG214" s="4">
        <v>-698800</v>
      </c>
      <c r="EH214" s="4">
        <v>250000</v>
      </c>
      <c r="EI214" s="4">
        <v>3222100</v>
      </c>
      <c r="EJ214" s="4">
        <v>0</v>
      </c>
      <c r="EK214" s="4">
        <v>0</v>
      </c>
      <c r="EL214" s="4">
        <v>0</v>
      </c>
      <c r="EM214" s="4">
        <v>0</v>
      </c>
      <c r="EN214" s="4">
        <v>0</v>
      </c>
      <c r="EO214" s="4">
        <v>0</v>
      </c>
      <c r="EP214" s="4">
        <v>0</v>
      </c>
      <c r="EQ214" s="4">
        <v>0</v>
      </c>
      <c r="ER214" s="4">
        <v>-125377.93</v>
      </c>
      <c r="ES214" s="4">
        <v>-239722.4</v>
      </c>
      <c r="ET214" s="4">
        <v>0</v>
      </c>
      <c r="EU214" s="4">
        <v>2647922.07</v>
      </c>
      <c r="EV214" s="4">
        <v>98697.18</v>
      </c>
      <c r="EW214" s="4">
        <v>0</v>
      </c>
      <c r="EX214" s="4">
        <v>-986762.45</v>
      </c>
      <c r="EY214" s="4">
        <v>0</v>
      </c>
      <c r="EZ214" s="4">
        <v>-986762.45</v>
      </c>
      <c r="FA214" s="4">
        <v>-553636.03</v>
      </c>
      <c r="FB214" s="4">
        <v>4249622.5</v>
      </c>
      <c r="FC214" s="4">
        <v>0</v>
      </c>
      <c r="FD214" s="4">
        <v>0</v>
      </c>
      <c r="FE214" s="4">
        <v>0</v>
      </c>
      <c r="FF214" s="4">
        <v>0</v>
      </c>
      <c r="FG214" s="4">
        <v>0</v>
      </c>
      <c r="FH214" s="4">
        <v>4249622.5</v>
      </c>
      <c r="FI214" s="4">
        <v>0</v>
      </c>
      <c r="FJ214" s="4">
        <v>1086609.2</v>
      </c>
      <c r="FK214" s="4">
        <v>0</v>
      </c>
      <c r="FL214" s="4">
        <v>0</v>
      </c>
      <c r="FM214" s="4">
        <v>1086609.2</v>
      </c>
      <c r="FN214" s="11">
        <f t="shared" si="6"/>
        <v>0.22188764031752964</v>
      </c>
      <c r="FO214" s="11">
        <f t="shared" si="7"/>
        <v>0.13828892209104166</v>
      </c>
    </row>
    <row r="215" spans="1:171" ht="12.75">
      <c r="A215" s="3" t="s">
        <v>274</v>
      </c>
      <c r="B215" s="4">
        <v>6573136.38</v>
      </c>
      <c r="C215" s="4">
        <v>112256909.13</v>
      </c>
      <c r="D215" s="4">
        <v>13612639.71</v>
      </c>
      <c r="E215" s="4">
        <v>4004000.16</v>
      </c>
      <c r="F215" s="4">
        <v>136446685.38</v>
      </c>
      <c r="G215" s="4">
        <v>82689695.37</v>
      </c>
      <c r="H215" s="4">
        <v>12586908.74</v>
      </c>
      <c r="I215" s="4">
        <v>7358373.58</v>
      </c>
      <c r="J215" s="4">
        <v>102634977.69</v>
      </c>
      <c r="K215" s="4">
        <v>-12395782.66</v>
      </c>
      <c r="L215" s="4">
        <v>338590</v>
      </c>
      <c r="M215" s="4">
        <v>1188974.05</v>
      </c>
      <c r="N215" s="4">
        <v>-2203702</v>
      </c>
      <c r="O215" s="4">
        <v>0</v>
      </c>
      <c r="P215" s="4">
        <v>-4256000</v>
      </c>
      <c r="Q215" s="4">
        <v>24000</v>
      </c>
      <c r="R215" s="4">
        <v>0</v>
      </c>
      <c r="S215" s="4">
        <v>0</v>
      </c>
      <c r="T215" s="4">
        <v>0</v>
      </c>
      <c r="U215" s="4">
        <v>0</v>
      </c>
      <c r="V215" s="4">
        <v>-740607.16</v>
      </c>
      <c r="W215" s="4">
        <v>-671099.48</v>
      </c>
      <c r="X215" s="4">
        <v>0</v>
      </c>
      <c r="Y215" s="4">
        <v>-18044527.77</v>
      </c>
      <c r="Z215" s="4">
        <v>15767179.92</v>
      </c>
      <c r="AA215" s="4">
        <v>0</v>
      </c>
      <c r="AB215" s="4">
        <v>-3708018.26</v>
      </c>
      <c r="AC215" s="4">
        <v>0</v>
      </c>
      <c r="AD215" s="4">
        <v>-3708018.26</v>
      </c>
      <c r="AE215" s="4">
        <v>20005429.22</v>
      </c>
      <c r="AF215" s="4">
        <v>16090305.19</v>
      </c>
      <c r="AG215" s="4">
        <v>0</v>
      </c>
      <c r="AH215" s="4">
        <v>0</v>
      </c>
      <c r="AI215" s="4">
        <v>26952</v>
      </c>
      <c r="AJ215" s="4">
        <v>0</v>
      </c>
      <c r="AK215" s="4">
        <v>0</v>
      </c>
      <c r="AL215" s="4">
        <v>16117257.19</v>
      </c>
      <c r="AM215" s="4">
        <v>0</v>
      </c>
      <c r="AN215" s="4">
        <v>39560122.26</v>
      </c>
      <c r="AO215" s="4">
        <v>0</v>
      </c>
      <c r="AP215" s="4">
        <v>0</v>
      </c>
      <c r="AQ215" s="4">
        <v>39560122.26</v>
      </c>
      <c r="AR215" s="4">
        <v>6138327.53</v>
      </c>
      <c r="AS215" s="4">
        <v>134623702.35</v>
      </c>
      <c r="AT215" s="4">
        <v>19008094.04</v>
      </c>
      <c r="AU215" s="4">
        <v>4036895.28</v>
      </c>
      <c r="AV215" s="4">
        <v>163807019.2</v>
      </c>
      <c r="AW215" s="4">
        <v>100881879.26</v>
      </c>
      <c r="AX215" s="4">
        <v>13509046.75</v>
      </c>
      <c r="AY215" s="4">
        <v>9502907.13</v>
      </c>
      <c r="AZ215" s="4">
        <v>123893833.14</v>
      </c>
      <c r="BA215" s="4">
        <v>-13841443.29</v>
      </c>
      <c r="BB215" s="4">
        <v>32325</v>
      </c>
      <c r="BC215" s="4">
        <v>4302999.41</v>
      </c>
      <c r="BD215" s="4">
        <v>-4381100</v>
      </c>
      <c r="BE215" s="4">
        <v>0</v>
      </c>
      <c r="BF215" s="4">
        <v>-42637754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-625144.52</v>
      </c>
      <c r="BM215" s="4">
        <v>-488367.52</v>
      </c>
      <c r="BN215" s="4">
        <v>0</v>
      </c>
      <c r="BO215" s="4">
        <v>-57150117.4</v>
      </c>
      <c r="BP215" s="4">
        <v>-17236931.34</v>
      </c>
      <c r="BQ215" s="4">
        <v>161778</v>
      </c>
      <c r="BR215" s="4">
        <v>-3983237.42</v>
      </c>
      <c r="BS215" s="4">
        <v>0</v>
      </c>
      <c r="BT215" s="4">
        <v>-3821459.42</v>
      </c>
      <c r="BU215" s="4">
        <v>-25847486.85</v>
      </c>
      <c r="BV215" s="4">
        <v>12268845.67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12268845.67</v>
      </c>
      <c r="CC215" s="4">
        <v>0</v>
      </c>
      <c r="CD215" s="4">
        <v>13712635.41</v>
      </c>
      <c r="CE215" s="4">
        <v>0</v>
      </c>
      <c r="CF215" s="4">
        <v>0</v>
      </c>
      <c r="CG215" s="4">
        <v>13712635.41</v>
      </c>
      <c r="CH215" s="4">
        <v>8203480.88</v>
      </c>
      <c r="CI215" s="4">
        <v>174303463.12</v>
      </c>
      <c r="CJ215" s="4">
        <v>26271953.45</v>
      </c>
      <c r="CK215" s="4">
        <v>4471617.24</v>
      </c>
      <c r="CL215" s="4">
        <v>213250514.69</v>
      </c>
      <c r="CM215" s="4">
        <v>125802600.71</v>
      </c>
      <c r="CN215" s="4">
        <v>22695281.46</v>
      </c>
      <c r="CO215" s="4">
        <v>13547022.59</v>
      </c>
      <c r="CP215" s="4">
        <v>162044904.76</v>
      </c>
      <c r="CQ215" s="4">
        <v>-244608799.53</v>
      </c>
      <c r="CR215" s="4">
        <v>11982749</v>
      </c>
      <c r="CS215" s="4">
        <v>4526049.2</v>
      </c>
      <c r="CT215" s="4">
        <v>0</v>
      </c>
      <c r="CU215" s="4">
        <v>0</v>
      </c>
      <c r="CV215" s="4">
        <v>-14594864.92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-11154443.88</v>
      </c>
      <c r="DC215" s="4">
        <v>-2356288.52</v>
      </c>
      <c r="DD215" s="4">
        <v>0</v>
      </c>
      <c r="DE215" s="4">
        <v>-253849310.13</v>
      </c>
      <c r="DF215" s="4">
        <v>-202643700.2</v>
      </c>
      <c r="DG215" s="4">
        <v>219483063.28</v>
      </c>
      <c r="DH215" s="4">
        <v>-8130843</v>
      </c>
      <c r="DI215" s="4">
        <v>0</v>
      </c>
      <c r="DJ215" s="4">
        <v>211352220.28</v>
      </c>
      <c r="DK215" s="4">
        <v>14225040.72</v>
      </c>
      <c r="DL215" s="4">
        <v>223621065.95</v>
      </c>
      <c r="DM215" s="4">
        <v>0</v>
      </c>
      <c r="DN215" s="4">
        <v>0</v>
      </c>
      <c r="DO215" s="4">
        <v>0</v>
      </c>
      <c r="DP215" s="4">
        <v>0</v>
      </c>
      <c r="DQ215" s="4">
        <v>1334994.66</v>
      </c>
      <c r="DR215" s="4">
        <v>224956060.61</v>
      </c>
      <c r="DS215" s="4">
        <v>0</v>
      </c>
      <c r="DT215" s="4">
        <v>27937676.13</v>
      </c>
      <c r="DU215" s="4">
        <v>0</v>
      </c>
      <c r="DV215" s="4">
        <v>0</v>
      </c>
      <c r="DW215" s="4">
        <v>27937676.13</v>
      </c>
      <c r="DX215" s="4">
        <v>12956570.25</v>
      </c>
      <c r="DY215" s="4">
        <v>217900648.44</v>
      </c>
      <c r="DZ215" s="4">
        <v>29484182.46</v>
      </c>
      <c r="EA215" s="4">
        <v>2756881.78</v>
      </c>
      <c r="EB215" s="4">
        <v>263098282.93</v>
      </c>
      <c r="EC215" s="4">
        <v>152595787.5</v>
      </c>
      <c r="ED215" s="4">
        <v>29681359.39</v>
      </c>
      <c r="EE215" s="4">
        <v>33697838.63</v>
      </c>
      <c r="EF215" s="4">
        <v>215974985.52</v>
      </c>
      <c r="EG215" s="4">
        <v>-123676448.7</v>
      </c>
      <c r="EH215" s="4">
        <v>13500</v>
      </c>
      <c r="EI215" s="4">
        <v>10915018.38</v>
      </c>
      <c r="EJ215" s="4">
        <v>-3785582</v>
      </c>
      <c r="EK215" s="4">
        <v>0</v>
      </c>
      <c r="EL215" s="4">
        <v>-10505436</v>
      </c>
      <c r="EM215" s="4">
        <v>0</v>
      </c>
      <c r="EN215" s="4">
        <v>0</v>
      </c>
      <c r="EO215" s="4">
        <v>0</v>
      </c>
      <c r="EP215" s="4">
        <v>0</v>
      </c>
      <c r="EQ215" s="4">
        <v>0</v>
      </c>
      <c r="ER215" s="4">
        <v>-8960268.59</v>
      </c>
      <c r="ES215" s="4">
        <v>-9511779.8</v>
      </c>
      <c r="ET215" s="4">
        <v>0</v>
      </c>
      <c r="EU215" s="4">
        <v>-135999216.91</v>
      </c>
      <c r="EV215" s="4">
        <v>-88875919.5</v>
      </c>
      <c r="EW215" s="4">
        <v>91323583.23</v>
      </c>
      <c r="EX215" s="4">
        <v>-17517547.85</v>
      </c>
      <c r="EY215" s="4">
        <v>0</v>
      </c>
      <c r="EZ215" s="4">
        <v>73806035.38</v>
      </c>
      <c r="FA215" s="4">
        <v>-22429238.17</v>
      </c>
      <c r="FB215" s="4">
        <v>297429596.01</v>
      </c>
      <c r="FC215" s="4">
        <v>0</v>
      </c>
      <c r="FD215" s="4">
        <v>0</v>
      </c>
      <c r="FE215" s="4">
        <v>0</v>
      </c>
      <c r="FF215" s="4">
        <v>0</v>
      </c>
      <c r="FG215" s="4">
        <v>3019291.6</v>
      </c>
      <c r="FH215" s="4">
        <v>300448887.61</v>
      </c>
      <c r="FI215" s="4">
        <v>0</v>
      </c>
      <c r="FJ215" s="4">
        <v>5508437.96</v>
      </c>
      <c r="FK215" s="4">
        <v>0</v>
      </c>
      <c r="FL215" s="4">
        <v>0</v>
      </c>
      <c r="FM215" s="4">
        <v>5508437.96</v>
      </c>
      <c r="FN215" s="11">
        <f t="shared" si="6"/>
        <v>-1.1136118710358625</v>
      </c>
      <c r="FO215" s="11">
        <f t="shared" si="7"/>
        <v>1.121027649308042</v>
      </c>
    </row>
    <row r="216" spans="1:171" ht="12.75">
      <c r="A216" s="3" t="s">
        <v>275</v>
      </c>
      <c r="B216" s="4">
        <v>5943357.08</v>
      </c>
      <c r="C216" s="4">
        <v>13281789.92</v>
      </c>
      <c r="D216" s="4">
        <v>10825951.46</v>
      </c>
      <c r="E216" s="4">
        <v>164509.96</v>
      </c>
      <c r="F216" s="4">
        <v>30215608.42</v>
      </c>
      <c r="G216" s="4">
        <v>24483877.55</v>
      </c>
      <c r="H216" s="4">
        <v>2548545.62</v>
      </c>
      <c r="I216" s="4">
        <v>1487035.12</v>
      </c>
      <c r="J216" s="4">
        <v>28519458.29</v>
      </c>
      <c r="K216" s="4">
        <v>-2681867.81</v>
      </c>
      <c r="L216" s="4">
        <v>581534.06</v>
      </c>
      <c r="M216" s="4">
        <v>2481590.3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-63698.42</v>
      </c>
      <c r="W216" s="4">
        <v>-78333.66</v>
      </c>
      <c r="X216" s="4">
        <v>0</v>
      </c>
      <c r="Y216" s="4">
        <v>317558.13</v>
      </c>
      <c r="Z216" s="4">
        <v>2013708.26</v>
      </c>
      <c r="AA216" s="4">
        <v>0</v>
      </c>
      <c r="AB216" s="4">
        <v>-1200000</v>
      </c>
      <c r="AC216" s="4">
        <v>0</v>
      </c>
      <c r="AD216" s="4">
        <v>-1200000</v>
      </c>
      <c r="AE216" s="4">
        <v>1841407.21</v>
      </c>
      <c r="AF216" s="4">
        <v>800000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800000</v>
      </c>
      <c r="AM216" s="4">
        <v>0</v>
      </c>
      <c r="AN216" s="4">
        <v>2460451.78</v>
      </c>
      <c r="AO216" s="4">
        <v>0</v>
      </c>
      <c r="AP216" s="4">
        <v>0</v>
      </c>
      <c r="AQ216" s="4">
        <v>2460451.78</v>
      </c>
      <c r="AR216" s="4">
        <v>5105327.8</v>
      </c>
      <c r="AS216" s="4">
        <v>15958955.62</v>
      </c>
      <c r="AT216" s="4">
        <v>11301776.34</v>
      </c>
      <c r="AU216" s="4">
        <v>788832.7</v>
      </c>
      <c r="AV216" s="4">
        <v>33154892.46</v>
      </c>
      <c r="AW216" s="4">
        <v>25570123.03</v>
      </c>
      <c r="AX216" s="4">
        <v>3269918.17</v>
      </c>
      <c r="AY216" s="4">
        <v>2549122.05</v>
      </c>
      <c r="AZ216" s="4">
        <v>31389163.25</v>
      </c>
      <c r="BA216" s="4">
        <v>-7989672.21</v>
      </c>
      <c r="BB216" s="4">
        <v>231750.6</v>
      </c>
      <c r="BC216" s="4">
        <v>1515001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-524878.64</v>
      </c>
      <c r="BM216" s="4">
        <v>-38118.37</v>
      </c>
      <c r="BN216" s="4">
        <v>0</v>
      </c>
      <c r="BO216" s="4">
        <v>-6767799.25</v>
      </c>
      <c r="BP216" s="4">
        <v>-5002070.04</v>
      </c>
      <c r="BQ216" s="4">
        <v>5400000</v>
      </c>
      <c r="BR216" s="4">
        <v>-800000</v>
      </c>
      <c r="BS216" s="4">
        <v>0</v>
      </c>
      <c r="BT216" s="4">
        <v>4600000</v>
      </c>
      <c r="BU216" s="4">
        <v>-752563.11</v>
      </c>
      <c r="BV216" s="4">
        <v>5400000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5400000</v>
      </c>
      <c r="CC216" s="4">
        <v>0</v>
      </c>
      <c r="CD216" s="4">
        <v>1707888.67</v>
      </c>
      <c r="CE216" s="4">
        <v>0</v>
      </c>
      <c r="CF216" s="4">
        <v>0</v>
      </c>
      <c r="CG216" s="4">
        <v>1707888.67</v>
      </c>
      <c r="CH216" s="4">
        <v>4814801.5</v>
      </c>
      <c r="CI216" s="4">
        <v>19921735.27</v>
      </c>
      <c r="CJ216" s="4">
        <v>12953187.39</v>
      </c>
      <c r="CK216" s="4">
        <v>229646.75</v>
      </c>
      <c r="CL216" s="4">
        <v>37919370.91</v>
      </c>
      <c r="CM216" s="4">
        <v>28478131.25</v>
      </c>
      <c r="CN216" s="4">
        <v>3465491.72</v>
      </c>
      <c r="CO216" s="4">
        <v>2211003.67</v>
      </c>
      <c r="CP216" s="4">
        <v>34154626.64</v>
      </c>
      <c r="CQ216" s="4">
        <v>-5605491.76</v>
      </c>
      <c r="CR216" s="4">
        <v>420945.34</v>
      </c>
      <c r="CS216" s="4">
        <v>2318695.17</v>
      </c>
      <c r="CT216" s="4">
        <v>-36930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-659911.37</v>
      </c>
      <c r="DC216" s="4">
        <v>-171281.2</v>
      </c>
      <c r="DD216" s="4">
        <v>0</v>
      </c>
      <c r="DE216" s="4">
        <v>-3562692.62</v>
      </c>
      <c r="DF216" s="4">
        <v>202051.65</v>
      </c>
      <c r="DG216" s="4">
        <v>303670.49</v>
      </c>
      <c r="DH216" s="4">
        <v>-809693.69</v>
      </c>
      <c r="DI216" s="4">
        <v>0</v>
      </c>
      <c r="DJ216" s="4">
        <v>-506023.2</v>
      </c>
      <c r="DK216" s="4">
        <v>801720.73</v>
      </c>
      <c r="DL216" s="4">
        <v>4893976.8</v>
      </c>
      <c r="DM216" s="4">
        <v>0</v>
      </c>
      <c r="DN216" s="4">
        <v>0</v>
      </c>
      <c r="DO216" s="4">
        <v>0</v>
      </c>
      <c r="DP216" s="4">
        <v>0</v>
      </c>
      <c r="DQ216" s="4">
        <v>0</v>
      </c>
      <c r="DR216" s="4">
        <v>4893976.8</v>
      </c>
      <c r="DS216" s="4">
        <v>0</v>
      </c>
      <c r="DT216" s="4">
        <v>2509609.4</v>
      </c>
      <c r="DU216" s="4">
        <v>0</v>
      </c>
      <c r="DV216" s="4">
        <v>0</v>
      </c>
      <c r="DW216" s="4">
        <v>2509609.4</v>
      </c>
      <c r="DX216" s="4">
        <v>9042545.15</v>
      </c>
      <c r="DY216" s="4">
        <v>24493406.59</v>
      </c>
      <c r="DZ216" s="4">
        <v>13991057.6</v>
      </c>
      <c r="EA216" s="4">
        <v>203263.9</v>
      </c>
      <c r="EB216" s="4">
        <v>47730273.24</v>
      </c>
      <c r="EC216" s="4">
        <v>34322027.06</v>
      </c>
      <c r="ED216" s="4">
        <v>3976849.37</v>
      </c>
      <c r="EE216" s="4">
        <v>3375763.73</v>
      </c>
      <c r="EF216" s="4">
        <v>41674640.16</v>
      </c>
      <c r="EG216" s="4">
        <v>-9945106.79</v>
      </c>
      <c r="EH216" s="4">
        <v>41580</v>
      </c>
      <c r="EI216" s="4">
        <v>4521650.74</v>
      </c>
      <c r="EJ216" s="4">
        <v>0</v>
      </c>
      <c r="EK216" s="4">
        <v>0</v>
      </c>
      <c r="EL216" s="4">
        <v>0</v>
      </c>
      <c r="EM216" s="4">
        <v>0</v>
      </c>
      <c r="EN216" s="4">
        <v>0</v>
      </c>
      <c r="EO216" s="4">
        <v>0</v>
      </c>
      <c r="EP216" s="4">
        <v>0</v>
      </c>
      <c r="EQ216" s="4">
        <v>0</v>
      </c>
      <c r="ER216" s="4">
        <v>-884945.75</v>
      </c>
      <c r="ES216" s="4">
        <v>-403404.19</v>
      </c>
      <c r="ET216" s="4">
        <v>0</v>
      </c>
      <c r="EU216" s="4">
        <v>-6266821.8</v>
      </c>
      <c r="EV216" s="4">
        <v>-211188.72</v>
      </c>
      <c r="EW216" s="4">
        <v>6825000.02</v>
      </c>
      <c r="EX216" s="4">
        <v>-2677172.27</v>
      </c>
      <c r="EY216" s="4">
        <v>0</v>
      </c>
      <c r="EZ216" s="4">
        <v>4147827.75</v>
      </c>
      <c r="FA216" s="4">
        <v>5725561.5</v>
      </c>
      <c r="FB216" s="4">
        <v>9041804.55</v>
      </c>
      <c r="FC216" s="4">
        <v>0</v>
      </c>
      <c r="FD216" s="4">
        <v>0</v>
      </c>
      <c r="FE216" s="4">
        <v>0</v>
      </c>
      <c r="FF216" s="4">
        <v>0</v>
      </c>
      <c r="FG216" s="4">
        <v>0</v>
      </c>
      <c r="FH216" s="4">
        <v>9041804.55</v>
      </c>
      <c r="FI216" s="4">
        <v>0</v>
      </c>
      <c r="FJ216" s="4">
        <v>8235170.9</v>
      </c>
      <c r="FK216" s="4">
        <v>0</v>
      </c>
      <c r="FL216" s="4">
        <v>0</v>
      </c>
      <c r="FM216" s="4">
        <v>8235170.9</v>
      </c>
      <c r="FN216" s="11">
        <f t="shared" si="6"/>
        <v>-0.06280078965665692</v>
      </c>
      <c r="FO216" s="11">
        <f t="shared" si="7"/>
        <v>0.016899833067035682</v>
      </c>
    </row>
    <row r="217" spans="1:171" ht="12.75">
      <c r="A217" s="3" t="s">
        <v>276</v>
      </c>
      <c r="B217" s="4">
        <v>22319993.53</v>
      </c>
      <c r="C217" s="4">
        <v>83096020.35</v>
      </c>
      <c r="D217" s="4">
        <v>69271391.56</v>
      </c>
      <c r="E217" s="4">
        <v>1033520.86</v>
      </c>
      <c r="F217" s="4">
        <v>175720926.3</v>
      </c>
      <c r="G217" s="4">
        <v>140929680.51</v>
      </c>
      <c r="H217" s="4">
        <v>15812854.38</v>
      </c>
      <c r="I217" s="4">
        <v>9129343.39</v>
      </c>
      <c r="J217" s="4">
        <v>165871878.28</v>
      </c>
      <c r="K217" s="4">
        <v>-23366560.59</v>
      </c>
      <c r="L217" s="4">
        <v>2550015.3</v>
      </c>
      <c r="M217" s="4">
        <v>11838461.42</v>
      </c>
      <c r="N217" s="4">
        <v>0</v>
      </c>
      <c r="O217" s="4">
        <v>0</v>
      </c>
      <c r="P217" s="4">
        <v>0</v>
      </c>
      <c r="Q217" s="4">
        <v>141661.62</v>
      </c>
      <c r="R217" s="4">
        <v>-300000</v>
      </c>
      <c r="S217" s="4">
        <v>0</v>
      </c>
      <c r="T217" s="4">
        <v>-330314</v>
      </c>
      <c r="U217" s="4">
        <v>82550</v>
      </c>
      <c r="V217" s="4">
        <v>-2261335.19</v>
      </c>
      <c r="W217" s="4">
        <v>-2555777.64</v>
      </c>
      <c r="X217" s="4">
        <v>0</v>
      </c>
      <c r="Y217" s="4">
        <v>-11645521.44</v>
      </c>
      <c r="Z217" s="4">
        <v>-1796473.42</v>
      </c>
      <c r="AA217" s="4">
        <v>26000000</v>
      </c>
      <c r="AB217" s="4">
        <v>-29641008.9</v>
      </c>
      <c r="AC217" s="4">
        <v>0</v>
      </c>
      <c r="AD217" s="4">
        <v>-3641008.9</v>
      </c>
      <c r="AE217" s="4">
        <v>3569237.37</v>
      </c>
      <c r="AF217" s="4">
        <v>57342392.18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57342392.18</v>
      </c>
      <c r="AM217" s="4">
        <v>0</v>
      </c>
      <c r="AN217" s="4">
        <v>16711091.07</v>
      </c>
      <c r="AO217" s="4">
        <v>0</v>
      </c>
      <c r="AP217" s="4">
        <v>0</v>
      </c>
      <c r="AQ217" s="4">
        <v>16711091.07</v>
      </c>
      <c r="AR217" s="4">
        <v>27647878.48</v>
      </c>
      <c r="AS217" s="4">
        <v>95461429.67</v>
      </c>
      <c r="AT217" s="4">
        <v>81453710.22</v>
      </c>
      <c r="AU217" s="4">
        <v>1905618.55</v>
      </c>
      <c r="AV217" s="4">
        <v>206468636.92</v>
      </c>
      <c r="AW217" s="4">
        <v>165417641.7</v>
      </c>
      <c r="AX217" s="4">
        <v>19350719.23</v>
      </c>
      <c r="AY217" s="4">
        <v>12364793.59</v>
      </c>
      <c r="AZ217" s="4">
        <v>197133154.52</v>
      </c>
      <c r="BA217" s="4">
        <v>-27987681</v>
      </c>
      <c r="BB217" s="4">
        <v>1750169.5</v>
      </c>
      <c r="BC217" s="4">
        <v>12792704.77</v>
      </c>
      <c r="BD217" s="4">
        <v>-60000</v>
      </c>
      <c r="BE217" s="4">
        <v>0</v>
      </c>
      <c r="BF217" s="4">
        <v>-470000</v>
      </c>
      <c r="BG217" s="4">
        <v>0</v>
      </c>
      <c r="BH217" s="4">
        <v>0</v>
      </c>
      <c r="BI217" s="4">
        <v>0</v>
      </c>
      <c r="BJ217" s="4">
        <v>0</v>
      </c>
      <c r="BK217" s="4">
        <v>120000</v>
      </c>
      <c r="BL217" s="4">
        <v>-2266129.38</v>
      </c>
      <c r="BM217" s="4">
        <v>-2791866.92</v>
      </c>
      <c r="BN217" s="4">
        <v>0</v>
      </c>
      <c r="BO217" s="4">
        <v>-16120936.11</v>
      </c>
      <c r="BP217" s="4">
        <v>-6785453.71</v>
      </c>
      <c r="BQ217" s="4">
        <v>3696023.34</v>
      </c>
      <c r="BR217" s="4">
        <v>-3662346.91</v>
      </c>
      <c r="BS217" s="4">
        <v>0</v>
      </c>
      <c r="BT217" s="4">
        <v>33676.43</v>
      </c>
      <c r="BU217" s="4">
        <v>-3771249.41</v>
      </c>
      <c r="BV217" s="4">
        <v>57558613.84</v>
      </c>
      <c r="BW217" s="4">
        <v>0</v>
      </c>
      <c r="BX217" s="4">
        <v>0</v>
      </c>
      <c r="BY217" s="4">
        <v>10031.5</v>
      </c>
      <c r="BZ217" s="4">
        <v>0</v>
      </c>
      <c r="CA217" s="4">
        <v>11507102.67</v>
      </c>
      <c r="CB217" s="4">
        <v>69075748.01</v>
      </c>
      <c r="CC217" s="4">
        <v>0</v>
      </c>
      <c r="CD217" s="4">
        <v>12939841.66</v>
      </c>
      <c r="CE217" s="4">
        <v>0</v>
      </c>
      <c r="CF217" s="4">
        <v>0</v>
      </c>
      <c r="CG217" s="4">
        <v>12939841.66</v>
      </c>
      <c r="CH217" s="4">
        <v>32182001.47</v>
      </c>
      <c r="CI217" s="4">
        <v>112613462.02</v>
      </c>
      <c r="CJ217" s="4">
        <v>85501797.38</v>
      </c>
      <c r="CK217" s="4">
        <v>2005440.63</v>
      </c>
      <c r="CL217" s="4">
        <v>232302701.5</v>
      </c>
      <c r="CM217" s="4">
        <v>178547955.66</v>
      </c>
      <c r="CN217" s="4">
        <v>23553286.08</v>
      </c>
      <c r="CO217" s="4">
        <v>11949057.59</v>
      </c>
      <c r="CP217" s="4">
        <v>214050299.33</v>
      </c>
      <c r="CQ217" s="4">
        <v>-27425630.48</v>
      </c>
      <c r="CR217" s="4">
        <v>2225020</v>
      </c>
      <c r="CS217" s="4">
        <v>14969713.68</v>
      </c>
      <c r="CT217" s="4">
        <v>-900000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280000</v>
      </c>
      <c r="DB217" s="4">
        <v>-2433082.31</v>
      </c>
      <c r="DC217" s="4">
        <v>-3173306.28</v>
      </c>
      <c r="DD217" s="4">
        <v>0</v>
      </c>
      <c r="DE217" s="4">
        <v>-13283979.11</v>
      </c>
      <c r="DF217" s="4">
        <v>4968423.06</v>
      </c>
      <c r="DG217" s="4">
        <v>0</v>
      </c>
      <c r="DH217" s="4">
        <v>-2143756.57</v>
      </c>
      <c r="DI217" s="4">
        <v>0</v>
      </c>
      <c r="DJ217" s="4">
        <v>-2143756.57</v>
      </c>
      <c r="DK217" s="4">
        <v>12064985.56</v>
      </c>
      <c r="DL217" s="4">
        <v>55545662.06</v>
      </c>
      <c r="DM217" s="4">
        <v>0</v>
      </c>
      <c r="DN217" s="4">
        <v>0</v>
      </c>
      <c r="DO217" s="4">
        <v>0</v>
      </c>
      <c r="DP217" s="4">
        <v>0</v>
      </c>
      <c r="DQ217" s="4">
        <v>17833513.57</v>
      </c>
      <c r="DR217" s="4">
        <v>73379175.63</v>
      </c>
      <c r="DS217" s="4">
        <v>0</v>
      </c>
      <c r="DT217" s="4">
        <v>25004827.22</v>
      </c>
      <c r="DU217" s="4">
        <v>0</v>
      </c>
      <c r="DV217" s="4">
        <v>0</v>
      </c>
      <c r="DW217" s="4">
        <v>25004827.22</v>
      </c>
      <c r="DX217" s="4">
        <v>33258694.82</v>
      </c>
      <c r="DY217" s="4">
        <v>138082314.77</v>
      </c>
      <c r="DZ217" s="4">
        <v>102510400.22</v>
      </c>
      <c r="EA217" s="4">
        <v>1517761.6</v>
      </c>
      <c r="EB217" s="4">
        <v>275369171.41</v>
      </c>
      <c r="EC217" s="4">
        <v>204191003.98</v>
      </c>
      <c r="ED217" s="4">
        <v>25179771.93</v>
      </c>
      <c r="EE217" s="4">
        <v>21939813.17</v>
      </c>
      <c r="EF217" s="4">
        <v>251310589.08</v>
      </c>
      <c r="EG217" s="4">
        <v>-87240362.15</v>
      </c>
      <c r="EH217" s="4">
        <v>12673203</v>
      </c>
      <c r="EI217" s="4">
        <v>20172100.64</v>
      </c>
      <c r="EJ217" s="4">
        <v>-353600</v>
      </c>
      <c r="EK217" s="4">
        <v>0</v>
      </c>
      <c r="EL217" s="4">
        <v>0</v>
      </c>
      <c r="EM217" s="4">
        <v>0</v>
      </c>
      <c r="EN217" s="4">
        <v>0</v>
      </c>
      <c r="EO217" s="4">
        <v>0</v>
      </c>
      <c r="EP217" s="4">
        <v>0</v>
      </c>
      <c r="EQ217" s="4">
        <v>320000</v>
      </c>
      <c r="ER217" s="4">
        <v>-2578857.94</v>
      </c>
      <c r="ES217" s="4">
        <v>-3705021.45</v>
      </c>
      <c r="ET217" s="4">
        <v>0</v>
      </c>
      <c r="EU217" s="4">
        <v>-57007516.45</v>
      </c>
      <c r="EV217" s="4">
        <v>-32948934.12</v>
      </c>
      <c r="EW217" s="4">
        <v>226986.87</v>
      </c>
      <c r="EX217" s="4">
        <v>-2268912.59</v>
      </c>
      <c r="EY217" s="4">
        <v>0</v>
      </c>
      <c r="EZ217" s="4">
        <v>-2041925.72</v>
      </c>
      <c r="FA217" s="4">
        <v>-22459666.83</v>
      </c>
      <c r="FB217" s="4">
        <v>53579696.26</v>
      </c>
      <c r="FC217" s="4">
        <v>0</v>
      </c>
      <c r="FD217" s="4">
        <v>0</v>
      </c>
      <c r="FE217" s="4">
        <v>0</v>
      </c>
      <c r="FF217" s="4">
        <v>0</v>
      </c>
      <c r="FG217" s="4">
        <v>18903524.38</v>
      </c>
      <c r="FH217" s="4">
        <v>72483220.64</v>
      </c>
      <c r="FI217" s="4">
        <v>0</v>
      </c>
      <c r="FJ217" s="4">
        <v>2545160.39</v>
      </c>
      <c r="FK217" s="4">
        <v>0</v>
      </c>
      <c r="FL217" s="4">
        <v>0</v>
      </c>
      <c r="FM217" s="4">
        <v>2545160.39</v>
      </c>
      <c r="FN217" s="11">
        <f t="shared" si="6"/>
        <v>-0.13277607657671237</v>
      </c>
      <c r="FO217" s="11">
        <f t="shared" si="7"/>
        <v>0.25397926678534577</v>
      </c>
    </row>
    <row r="218" spans="1:171" ht="12.75">
      <c r="A218" s="3" t="s">
        <v>277</v>
      </c>
      <c r="B218" s="4">
        <v>2777735.62</v>
      </c>
      <c r="C218" s="4">
        <v>19723407.85</v>
      </c>
      <c r="D218" s="4">
        <v>19860863.33</v>
      </c>
      <c r="E218" s="4">
        <v>105015.56</v>
      </c>
      <c r="F218" s="4">
        <v>42467022.36</v>
      </c>
      <c r="G218" s="4">
        <v>36333880.57</v>
      </c>
      <c r="H218" s="4">
        <v>4362700.05</v>
      </c>
      <c r="I218" s="4">
        <v>3010351.47</v>
      </c>
      <c r="J218" s="4">
        <v>43706932.09</v>
      </c>
      <c r="K218" s="4">
        <v>-8610323.44</v>
      </c>
      <c r="L218" s="4">
        <v>130424</v>
      </c>
      <c r="M218" s="4">
        <v>4364161</v>
      </c>
      <c r="N218" s="4">
        <v>-463220.34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-842292</v>
      </c>
      <c r="W218" s="4">
        <v>-538694.53</v>
      </c>
      <c r="X218" s="4">
        <v>0</v>
      </c>
      <c r="Y218" s="4">
        <v>-5421250.78</v>
      </c>
      <c r="Z218" s="4">
        <v>-6661160.51</v>
      </c>
      <c r="AA218" s="4">
        <v>5000000</v>
      </c>
      <c r="AB218" s="4">
        <v>-2586973.46</v>
      </c>
      <c r="AC218" s="4">
        <v>0</v>
      </c>
      <c r="AD218" s="4">
        <v>2413026.54</v>
      </c>
      <c r="AE218" s="4">
        <v>-266348.43</v>
      </c>
      <c r="AF218" s="4">
        <v>11964358.17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11964358.17</v>
      </c>
      <c r="AM218" s="4">
        <v>0</v>
      </c>
      <c r="AN218" s="4">
        <v>109673.3</v>
      </c>
      <c r="AO218" s="4">
        <v>0</v>
      </c>
      <c r="AP218" s="4">
        <v>0</v>
      </c>
      <c r="AQ218" s="4">
        <v>109673.3</v>
      </c>
      <c r="AR218" s="4">
        <v>3394033.02</v>
      </c>
      <c r="AS218" s="4">
        <v>23487538.36</v>
      </c>
      <c r="AT218" s="4">
        <v>21119540.49</v>
      </c>
      <c r="AU218" s="4">
        <v>207810.75</v>
      </c>
      <c r="AV218" s="4">
        <v>48208922.62</v>
      </c>
      <c r="AW218" s="4">
        <v>39980530.59</v>
      </c>
      <c r="AX218" s="4">
        <v>4588108.53</v>
      </c>
      <c r="AY218" s="4">
        <v>2954567.92</v>
      </c>
      <c r="AZ218" s="4">
        <v>47523207.04</v>
      </c>
      <c r="BA218" s="4">
        <v>-6365579.09</v>
      </c>
      <c r="BB218" s="4">
        <v>1041800</v>
      </c>
      <c r="BC218" s="4">
        <v>5989934.17</v>
      </c>
      <c r="BD218" s="4">
        <v>-684060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-184063.79</v>
      </c>
      <c r="BM218" s="4">
        <v>-404555.76</v>
      </c>
      <c r="BN218" s="4">
        <v>0</v>
      </c>
      <c r="BO218" s="4">
        <v>-201968.71</v>
      </c>
      <c r="BP218" s="4">
        <v>483746.87</v>
      </c>
      <c r="BQ218" s="4">
        <v>4996895.81</v>
      </c>
      <c r="BR218" s="4">
        <v>-3233954.71</v>
      </c>
      <c r="BS218" s="4">
        <v>0</v>
      </c>
      <c r="BT218" s="4">
        <v>1762941.1</v>
      </c>
      <c r="BU218" s="4">
        <v>-28790.62</v>
      </c>
      <c r="BV218" s="4">
        <v>13805863.27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13805863.27</v>
      </c>
      <c r="CC218" s="4">
        <v>0</v>
      </c>
      <c r="CD218" s="4">
        <v>80882.68</v>
      </c>
      <c r="CE218" s="4">
        <v>0</v>
      </c>
      <c r="CF218" s="4">
        <v>0</v>
      </c>
      <c r="CG218" s="4">
        <v>80882.68</v>
      </c>
      <c r="CH218" s="4">
        <v>3904106.06</v>
      </c>
      <c r="CI218" s="4">
        <v>29011060.93</v>
      </c>
      <c r="CJ218" s="4">
        <v>26253655.64</v>
      </c>
      <c r="CK218" s="4">
        <v>418097.39</v>
      </c>
      <c r="CL218" s="4">
        <v>59586920.02</v>
      </c>
      <c r="CM218" s="4">
        <v>45926571.03</v>
      </c>
      <c r="CN218" s="4">
        <v>4997701.38</v>
      </c>
      <c r="CO218" s="4">
        <v>4150087.8</v>
      </c>
      <c r="CP218" s="4">
        <v>55074360.21</v>
      </c>
      <c r="CQ218" s="4">
        <v>-10387061.64</v>
      </c>
      <c r="CR218" s="4">
        <v>785469</v>
      </c>
      <c r="CS218" s="4">
        <v>10310389.24</v>
      </c>
      <c r="CT218" s="4">
        <v>-4021833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-453238.13</v>
      </c>
      <c r="DC218" s="4">
        <v>-480445.05</v>
      </c>
      <c r="DD218" s="4">
        <v>0</v>
      </c>
      <c r="DE218" s="4">
        <v>-3766274.53</v>
      </c>
      <c r="DF218" s="4">
        <v>746285.28</v>
      </c>
      <c r="DG218" s="4">
        <v>5000023.16</v>
      </c>
      <c r="DH218" s="4">
        <v>-4153654.75</v>
      </c>
      <c r="DI218" s="4">
        <v>0</v>
      </c>
      <c r="DJ218" s="4">
        <v>846368.41</v>
      </c>
      <c r="DK218" s="4">
        <v>309313.02</v>
      </c>
      <c r="DL218" s="4">
        <v>14624509.18</v>
      </c>
      <c r="DM218" s="4">
        <v>0</v>
      </c>
      <c r="DN218" s="4">
        <v>0</v>
      </c>
      <c r="DO218" s="4">
        <v>0</v>
      </c>
      <c r="DP218" s="4">
        <v>0</v>
      </c>
      <c r="DQ218" s="4">
        <v>0</v>
      </c>
      <c r="DR218" s="4">
        <v>14624509.18</v>
      </c>
      <c r="DS218" s="4">
        <v>0</v>
      </c>
      <c r="DT218" s="4">
        <v>390195.7</v>
      </c>
      <c r="DU218" s="4">
        <v>0</v>
      </c>
      <c r="DV218" s="4">
        <v>0</v>
      </c>
      <c r="DW218" s="4">
        <v>390195.7</v>
      </c>
      <c r="DX218" s="4">
        <v>7931008.57</v>
      </c>
      <c r="DY218" s="4">
        <v>36671298.34</v>
      </c>
      <c r="DZ218" s="4">
        <v>26966087.89</v>
      </c>
      <c r="EA218" s="4">
        <v>431851.29</v>
      </c>
      <c r="EB218" s="4">
        <v>72000246.09</v>
      </c>
      <c r="EC218" s="4">
        <v>56206822.34</v>
      </c>
      <c r="ED218" s="4">
        <v>5413499.12</v>
      </c>
      <c r="EE218" s="4">
        <v>5331590.44</v>
      </c>
      <c r="EF218" s="4">
        <v>66951911.9</v>
      </c>
      <c r="EG218" s="4">
        <v>-13050905.81</v>
      </c>
      <c r="EH218" s="4">
        <v>1986100</v>
      </c>
      <c r="EI218" s="4">
        <v>10220143.45</v>
      </c>
      <c r="EJ218" s="4">
        <v>0</v>
      </c>
      <c r="EK218" s="4">
        <v>0</v>
      </c>
      <c r="EL218" s="4">
        <v>0</v>
      </c>
      <c r="EM218" s="4">
        <v>0</v>
      </c>
      <c r="EN218" s="4">
        <v>0</v>
      </c>
      <c r="EO218" s="4">
        <v>0</v>
      </c>
      <c r="EP218" s="4">
        <v>0</v>
      </c>
      <c r="EQ218" s="4">
        <v>0</v>
      </c>
      <c r="ER218" s="4">
        <v>-638666.08</v>
      </c>
      <c r="ES218" s="4">
        <v>-695961.33</v>
      </c>
      <c r="ET218" s="4">
        <v>0</v>
      </c>
      <c r="EU218" s="4">
        <v>-1483328.44</v>
      </c>
      <c r="EV218" s="4">
        <v>3565005.75</v>
      </c>
      <c r="EW218" s="4">
        <v>5500000</v>
      </c>
      <c r="EX218" s="4">
        <v>-4607710.21</v>
      </c>
      <c r="EY218" s="4">
        <v>0</v>
      </c>
      <c r="EZ218" s="4">
        <v>892289.79</v>
      </c>
      <c r="FA218" s="4">
        <v>8887916.68</v>
      </c>
      <c r="FB218" s="4">
        <v>15516798.97</v>
      </c>
      <c r="FC218" s="4">
        <v>0</v>
      </c>
      <c r="FD218" s="4">
        <v>0</v>
      </c>
      <c r="FE218" s="4">
        <v>0</v>
      </c>
      <c r="FF218" s="4">
        <v>0</v>
      </c>
      <c r="FG218" s="4">
        <v>0</v>
      </c>
      <c r="FH218" s="4">
        <v>15516798.97</v>
      </c>
      <c r="FI218" s="4">
        <v>0</v>
      </c>
      <c r="FJ218" s="4">
        <v>9278112.38</v>
      </c>
      <c r="FK218" s="4">
        <v>0</v>
      </c>
      <c r="FL218" s="4">
        <v>0</v>
      </c>
      <c r="FM218" s="4">
        <v>9278112.38</v>
      </c>
      <c r="FN218" s="11">
        <f t="shared" si="6"/>
        <v>-0.025918280996808735</v>
      </c>
      <c r="FO218" s="11">
        <f t="shared" si="7"/>
        <v>0.08664812870502787</v>
      </c>
    </row>
    <row r="219" spans="1:171" ht="12.75">
      <c r="A219" s="3" t="s">
        <v>278</v>
      </c>
      <c r="B219" s="4">
        <v>1788840.53</v>
      </c>
      <c r="C219" s="4">
        <v>6486104.14</v>
      </c>
      <c r="D219" s="4">
        <v>3449073.45</v>
      </c>
      <c r="E219" s="4">
        <v>110697.47</v>
      </c>
      <c r="F219" s="4">
        <v>11834715.59</v>
      </c>
      <c r="G219" s="4">
        <v>9337425.15</v>
      </c>
      <c r="H219" s="4">
        <v>762200.79</v>
      </c>
      <c r="I219" s="4">
        <v>715370.84</v>
      </c>
      <c r="J219" s="4">
        <v>10814996.78</v>
      </c>
      <c r="K219" s="4">
        <v>-1061038.35</v>
      </c>
      <c r="L219" s="4">
        <v>71500</v>
      </c>
      <c r="M219" s="4">
        <v>915755</v>
      </c>
      <c r="N219" s="4">
        <v>-156653.37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-42214.2</v>
      </c>
      <c r="W219" s="4">
        <v>-42755.72</v>
      </c>
      <c r="X219" s="4">
        <v>0</v>
      </c>
      <c r="Y219" s="4">
        <v>-272650.92</v>
      </c>
      <c r="Z219" s="4">
        <v>747067.89</v>
      </c>
      <c r="AA219" s="4">
        <v>0</v>
      </c>
      <c r="AB219" s="4">
        <v>-543384.36</v>
      </c>
      <c r="AC219" s="4">
        <v>0</v>
      </c>
      <c r="AD219" s="4">
        <v>-543384.36</v>
      </c>
      <c r="AE219" s="4">
        <v>-124646.59</v>
      </c>
      <c r="AF219" s="4">
        <v>432000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432000</v>
      </c>
      <c r="AM219" s="4">
        <v>0</v>
      </c>
      <c r="AN219" s="4">
        <v>646706.02</v>
      </c>
      <c r="AO219" s="4">
        <v>0</v>
      </c>
      <c r="AP219" s="4">
        <v>0</v>
      </c>
      <c r="AQ219" s="4">
        <v>646706.02</v>
      </c>
      <c r="AR219" s="4">
        <v>1798236.21</v>
      </c>
      <c r="AS219" s="4">
        <v>7367375.41</v>
      </c>
      <c r="AT219" s="4">
        <v>4370781.9</v>
      </c>
      <c r="AU219" s="4">
        <v>81497.59</v>
      </c>
      <c r="AV219" s="4">
        <v>13617891.11</v>
      </c>
      <c r="AW219" s="4">
        <v>11475248.39</v>
      </c>
      <c r="AX219" s="4">
        <v>1079830.54</v>
      </c>
      <c r="AY219" s="4">
        <v>1015648.29</v>
      </c>
      <c r="AZ219" s="4">
        <v>13570727.22</v>
      </c>
      <c r="BA219" s="4">
        <v>-80847.46</v>
      </c>
      <c r="BB219" s="4">
        <v>80500</v>
      </c>
      <c r="BC219" s="4">
        <v>915712</v>
      </c>
      <c r="BD219" s="4">
        <v>-82688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-13701.68</v>
      </c>
      <c r="BM219" s="4">
        <v>-15087.94</v>
      </c>
      <c r="BN219" s="4">
        <v>0</v>
      </c>
      <c r="BO219" s="4">
        <v>818974.86</v>
      </c>
      <c r="BP219" s="4">
        <v>866138.75</v>
      </c>
      <c r="BQ219" s="4">
        <v>0</v>
      </c>
      <c r="BR219" s="4">
        <v>-266000</v>
      </c>
      <c r="BS219" s="4">
        <v>0</v>
      </c>
      <c r="BT219" s="4">
        <v>-266000</v>
      </c>
      <c r="BU219" s="4">
        <v>576415.98</v>
      </c>
      <c r="BV219" s="4">
        <v>166000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166000</v>
      </c>
      <c r="CC219" s="4">
        <v>0</v>
      </c>
      <c r="CD219" s="4">
        <v>1223122</v>
      </c>
      <c r="CE219" s="4">
        <v>0</v>
      </c>
      <c r="CF219" s="4">
        <v>0</v>
      </c>
      <c r="CG219" s="4">
        <v>1223122</v>
      </c>
      <c r="CH219" s="4">
        <v>1926517.39</v>
      </c>
      <c r="CI219" s="4">
        <v>8388023.29</v>
      </c>
      <c r="CJ219" s="4">
        <v>3703847.36</v>
      </c>
      <c r="CK219" s="4">
        <v>239717.89</v>
      </c>
      <c r="CL219" s="4">
        <v>14258105.93</v>
      </c>
      <c r="CM219" s="4">
        <v>12117258.39</v>
      </c>
      <c r="CN219" s="4">
        <v>1366613.32</v>
      </c>
      <c r="CO219" s="4">
        <v>949589.49</v>
      </c>
      <c r="CP219" s="4">
        <v>14433461.2</v>
      </c>
      <c r="CQ219" s="4">
        <v>-934230.5</v>
      </c>
      <c r="CR219" s="4">
        <v>123171.62</v>
      </c>
      <c r="CS219" s="4">
        <v>1194288</v>
      </c>
      <c r="CT219" s="4">
        <v>-97282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4286.99</v>
      </c>
      <c r="DC219" s="4">
        <v>-2257.63</v>
      </c>
      <c r="DD219" s="4">
        <v>0</v>
      </c>
      <c r="DE219" s="4">
        <v>290234.11</v>
      </c>
      <c r="DF219" s="4">
        <v>114878.84</v>
      </c>
      <c r="DG219" s="4">
        <v>0</v>
      </c>
      <c r="DH219" s="4">
        <v>-161691.73</v>
      </c>
      <c r="DI219" s="4">
        <v>0</v>
      </c>
      <c r="DJ219" s="4">
        <v>-161691.73</v>
      </c>
      <c r="DK219" s="4">
        <v>177592.14</v>
      </c>
      <c r="DL219" s="4">
        <v>0</v>
      </c>
      <c r="DM219" s="4">
        <v>0</v>
      </c>
      <c r="DN219" s="4">
        <v>0</v>
      </c>
      <c r="DO219" s="4">
        <v>0</v>
      </c>
      <c r="DP219" s="4">
        <v>0</v>
      </c>
      <c r="DQ219" s="4">
        <v>0</v>
      </c>
      <c r="DR219" s="4">
        <v>0</v>
      </c>
      <c r="DS219" s="4">
        <v>0</v>
      </c>
      <c r="DT219" s="4">
        <v>1400714.14</v>
      </c>
      <c r="DU219" s="4">
        <v>0</v>
      </c>
      <c r="DV219" s="4">
        <v>0</v>
      </c>
      <c r="DW219" s="4">
        <v>1400714.14</v>
      </c>
      <c r="DX219" s="4">
        <v>1795992.72</v>
      </c>
      <c r="DY219" s="4">
        <v>10365875.09</v>
      </c>
      <c r="DZ219" s="4">
        <v>3973264.79</v>
      </c>
      <c r="EA219" s="4">
        <v>304286.92</v>
      </c>
      <c r="EB219" s="4">
        <v>16439419.52</v>
      </c>
      <c r="EC219" s="4">
        <v>13009807.74</v>
      </c>
      <c r="ED219" s="4">
        <v>1562359.75</v>
      </c>
      <c r="EE219" s="4">
        <v>1186387.64</v>
      </c>
      <c r="EF219" s="4">
        <v>15758555.13</v>
      </c>
      <c r="EG219" s="4">
        <v>-2356072.7</v>
      </c>
      <c r="EH219" s="4">
        <v>2000</v>
      </c>
      <c r="EI219" s="4">
        <v>3029000</v>
      </c>
      <c r="EJ219" s="4">
        <v>-68320</v>
      </c>
      <c r="EK219" s="4">
        <v>0</v>
      </c>
      <c r="EL219" s="4">
        <v>0</v>
      </c>
      <c r="EM219" s="4">
        <v>0</v>
      </c>
      <c r="EN219" s="4">
        <v>0</v>
      </c>
      <c r="EO219" s="4">
        <v>0</v>
      </c>
      <c r="EP219" s="4">
        <v>0</v>
      </c>
      <c r="EQ219" s="4">
        <v>0</v>
      </c>
      <c r="ER219" s="4">
        <v>2271.98</v>
      </c>
      <c r="ES219" s="4">
        <v>0</v>
      </c>
      <c r="ET219" s="4">
        <v>0</v>
      </c>
      <c r="EU219" s="4">
        <v>608879.28</v>
      </c>
      <c r="EV219" s="4">
        <v>1289743.67</v>
      </c>
      <c r="EW219" s="4">
        <v>0</v>
      </c>
      <c r="EX219" s="4">
        <v>0</v>
      </c>
      <c r="EY219" s="4">
        <v>0</v>
      </c>
      <c r="EZ219" s="4">
        <v>0</v>
      </c>
      <c r="FA219" s="4">
        <v>976118.04</v>
      </c>
      <c r="FB219" s="4">
        <v>0</v>
      </c>
      <c r="FC219" s="4">
        <v>0</v>
      </c>
      <c r="FD219" s="4">
        <v>0</v>
      </c>
      <c r="FE219" s="4">
        <v>0</v>
      </c>
      <c r="FF219" s="4">
        <v>0</v>
      </c>
      <c r="FG219" s="4">
        <v>0</v>
      </c>
      <c r="FH219" s="4">
        <v>0</v>
      </c>
      <c r="FI219" s="4">
        <v>0</v>
      </c>
      <c r="FJ219" s="4">
        <v>2376832.18</v>
      </c>
      <c r="FK219" s="4">
        <v>0</v>
      </c>
      <c r="FL219" s="4">
        <v>0</v>
      </c>
      <c r="FM219" s="4">
        <v>2376832.18</v>
      </c>
      <c r="FN219" s="11">
        <f t="shared" si="6"/>
        <v>0.18357273177003275</v>
      </c>
      <c r="FO219" s="11">
        <f t="shared" si="7"/>
        <v>0</v>
      </c>
    </row>
    <row r="220" spans="1:171" ht="12.75">
      <c r="A220" s="3" t="s">
        <v>279</v>
      </c>
      <c r="B220" s="4">
        <v>163776</v>
      </c>
      <c r="C220" s="4">
        <v>2141895.79</v>
      </c>
      <c r="D220" s="4">
        <v>1705357.04</v>
      </c>
      <c r="E220" s="4">
        <v>180869.09</v>
      </c>
      <c r="F220" s="4">
        <v>4191897.92</v>
      </c>
      <c r="G220" s="4">
        <v>3157317.38</v>
      </c>
      <c r="H220" s="4">
        <v>275416.5</v>
      </c>
      <c r="I220" s="4">
        <v>354567.41</v>
      </c>
      <c r="J220" s="4">
        <v>3787301.29</v>
      </c>
      <c r="K220" s="4">
        <v>-1355686.32</v>
      </c>
      <c r="L220" s="4">
        <v>101000</v>
      </c>
      <c r="M220" s="4">
        <v>421507.05</v>
      </c>
      <c r="N220" s="4">
        <v>0</v>
      </c>
      <c r="O220" s="4">
        <v>0</v>
      </c>
      <c r="P220" s="4">
        <v>0</v>
      </c>
      <c r="Q220" s="4">
        <v>0</v>
      </c>
      <c r="R220" s="4">
        <v>-10000</v>
      </c>
      <c r="S220" s="4">
        <v>0</v>
      </c>
      <c r="T220" s="4">
        <v>0</v>
      </c>
      <c r="U220" s="4">
        <v>25000</v>
      </c>
      <c r="V220" s="4">
        <v>1899.37</v>
      </c>
      <c r="W220" s="4">
        <v>-26303.47</v>
      </c>
      <c r="X220" s="4">
        <v>0</v>
      </c>
      <c r="Y220" s="4">
        <v>-816279.9</v>
      </c>
      <c r="Z220" s="4">
        <v>-411683.27</v>
      </c>
      <c r="AA220" s="4">
        <v>0</v>
      </c>
      <c r="AB220" s="4">
        <v>-134316.8</v>
      </c>
      <c r="AC220" s="4">
        <v>0</v>
      </c>
      <c r="AD220" s="4">
        <v>-134316.8</v>
      </c>
      <c r="AE220" s="4">
        <v>-626944.58</v>
      </c>
      <c r="AF220" s="4">
        <v>307757.09</v>
      </c>
      <c r="AG220" s="4">
        <v>0</v>
      </c>
      <c r="AH220" s="4">
        <v>0</v>
      </c>
      <c r="AI220" s="4">
        <v>1250</v>
      </c>
      <c r="AJ220" s="4">
        <v>0</v>
      </c>
      <c r="AK220" s="4">
        <v>412958</v>
      </c>
      <c r="AL220" s="4">
        <v>721965.09</v>
      </c>
      <c r="AM220" s="4">
        <v>0</v>
      </c>
      <c r="AN220" s="4">
        <v>143374.38</v>
      </c>
      <c r="AO220" s="4">
        <v>223945.04</v>
      </c>
      <c r="AP220" s="4">
        <v>0</v>
      </c>
      <c r="AQ220" s="4">
        <v>367319.42</v>
      </c>
      <c r="AR220" s="4">
        <v>214435.6</v>
      </c>
      <c r="AS220" s="4">
        <v>2258676.25</v>
      </c>
      <c r="AT220" s="4">
        <v>1934213</v>
      </c>
      <c r="AU220" s="4">
        <v>46504.79</v>
      </c>
      <c r="AV220" s="4">
        <v>4453829.64</v>
      </c>
      <c r="AW220" s="4">
        <v>3489429.81</v>
      </c>
      <c r="AX220" s="4">
        <v>338690.73</v>
      </c>
      <c r="AY220" s="4">
        <v>254842.2</v>
      </c>
      <c r="AZ220" s="4">
        <v>4082962.74</v>
      </c>
      <c r="BA220" s="4">
        <v>-942288.86</v>
      </c>
      <c r="BB220" s="4">
        <v>345581.5</v>
      </c>
      <c r="BC220" s="4">
        <v>484505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5000</v>
      </c>
      <c r="BL220" s="4">
        <v>-11728.82</v>
      </c>
      <c r="BM220" s="4">
        <v>-21872.04</v>
      </c>
      <c r="BN220" s="4">
        <v>0</v>
      </c>
      <c r="BO220" s="4">
        <v>-118931.18</v>
      </c>
      <c r="BP220" s="4">
        <v>251935.72</v>
      </c>
      <c r="BQ220" s="4">
        <v>499987.1</v>
      </c>
      <c r="BR220" s="4">
        <v>-191722.56</v>
      </c>
      <c r="BS220" s="4">
        <v>0</v>
      </c>
      <c r="BT220" s="4">
        <v>308264.54</v>
      </c>
      <c r="BU220" s="4">
        <v>-53397</v>
      </c>
      <c r="BV220" s="4">
        <v>616021.63</v>
      </c>
      <c r="BW220" s="4">
        <v>0</v>
      </c>
      <c r="BX220" s="4">
        <v>0</v>
      </c>
      <c r="BY220" s="4">
        <v>0</v>
      </c>
      <c r="BZ220" s="4">
        <v>0</v>
      </c>
      <c r="CA220" s="4">
        <v>98300</v>
      </c>
      <c r="CB220" s="4">
        <v>714321.63</v>
      </c>
      <c r="CC220" s="4">
        <v>0</v>
      </c>
      <c r="CD220" s="4">
        <v>59622.42</v>
      </c>
      <c r="CE220" s="4">
        <v>254300</v>
      </c>
      <c r="CF220" s="4">
        <v>0</v>
      </c>
      <c r="CG220" s="4">
        <v>313922.42</v>
      </c>
      <c r="CH220" s="4">
        <v>262684.91</v>
      </c>
      <c r="CI220" s="4">
        <v>2734304.17</v>
      </c>
      <c r="CJ220" s="4">
        <v>2491080.1</v>
      </c>
      <c r="CK220" s="4">
        <v>123669.62</v>
      </c>
      <c r="CL220" s="4">
        <v>5611738.8</v>
      </c>
      <c r="CM220" s="4">
        <v>4232634.24</v>
      </c>
      <c r="CN220" s="4">
        <v>483491.73</v>
      </c>
      <c r="CO220" s="4">
        <v>419005.44</v>
      </c>
      <c r="CP220" s="4">
        <v>5135131.41</v>
      </c>
      <c r="CQ220" s="4">
        <v>-1242584.38</v>
      </c>
      <c r="CR220" s="4">
        <v>8000</v>
      </c>
      <c r="CS220" s="4">
        <v>1361500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-13923.88</v>
      </c>
      <c r="DC220" s="4">
        <v>-20411.69</v>
      </c>
      <c r="DD220" s="4">
        <v>0</v>
      </c>
      <c r="DE220" s="4">
        <v>112991.74</v>
      </c>
      <c r="DF220" s="4">
        <v>589599.13</v>
      </c>
      <c r="DG220" s="4">
        <v>300000</v>
      </c>
      <c r="DH220" s="4">
        <v>-214353.41</v>
      </c>
      <c r="DI220" s="4">
        <v>0</v>
      </c>
      <c r="DJ220" s="4">
        <v>85646.59</v>
      </c>
      <c r="DK220" s="4">
        <v>41399.17</v>
      </c>
      <c r="DL220" s="4">
        <v>701668.25</v>
      </c>
      <c r="DM220" s="4">
        <v>0</v>
      </c>
      <c r="DN220" s="4">
        <v>0</v>
      </c>
      <c r="DO220" s="4">
        <v>0</v>
      </c>
      <c r="DP220" s="4">
        <v>0</v>
      </c>
      <c r="DQ220" s="4">
        <v>98300</v>
      </c>
      <c r="DR220" s="4">
        <v>799968.25</v>
      </c>
      <c r="DS220" s="4">
        <v>0</v>
      </c>
      <c r="DT220" s="4">
        <v>78462.59</v>
      </c>
      <c r="DU220" s="4">
        <v>276859</v>
      </c>
      <c r="DV220" s="4">
        <v>0</v>
      </c>
      <c r="DW220" s="4">
        <v>355321.59</v>
      </c>
      <c r="DX220" s="4">
        <v>235164.61</v>
      </c>
      <c r="DY220" s="4">
        <v>3203054.68</v>
      </c>
      <c r="DZ220" s="4">
        <v>2872851.93</v>
      </c>
      <c r="EA220" s="4">
        <v>29359.94</v>
      </c>
      <c r="EB220" s="4">
        <v>6340431.16</v>
      </c>
      <c r="EC220" s="4">
        <v>5096598.66</v>
      </c>
      <c r="ED220" s="4">
        <v>433948.66</v>
      </c>
      <c r="EE220" s="4">
        <v>648787.87</v>
      </c>
      <c r="EF220" s="4">
        <v>6179335.19</v>
      </c>
      <c r="EG220" s="4">
        <v>-2427224.95</v>
      </c>
      <c r="EH220" s="4">
        <v>0</v>
      </c>
      <c r="EI220" s="4">
        <v>2408991</v>
      </c>
      <c r="EJ220" s="4">
        <v>0</v>
      </c>
      <c r="EK220" s="4">
        <v>0</v>
      </c>
      <c r="EL220" s="4">
        <v>0</v>
      </c>
      <c r="EM220" s="4">
        <v>0</v>
      </c>
      <c r="EN220" s="4">
        <v>-345000</v>
      </c>
      <c r="EO220" s="4">
        <v>0</v>
      </c>
      <c r="EP220" s="4">
        <v>0</v>
      </c>
      <c r="EQ220" s="4">
        <v>5000</v>
      </c>
      <c r="ER220" s="4">
        <v>517.4</v>
      </c>
      <c r="ES220" s="4">
        <v>-18284.95</v>
      </c>
      <c r="ET220" s="4">
        <v>0</v>
      </c>
      <c r="EU220" s="4">
        <v>-357716.55</v>
      </c>
      <c r="EV220" s="4">
        <v>-196620.58</v>
      </c>
      <c r="EW220" s="4">
        <v>0</v>
      </c>
      <c r="EX220" s="4">
        <v>-478641.57</v>
      </c>
      <c r="EY220" s="4">
        <v>0</v>
      </c>
      <c r="EZ220" s="4">
        <v>-478641.57</v>
      </c>
      <c r="FA220" s="4">
        <v>73716.23</v>
      </c>
      <c r="FB220" s="4">
        <v>223026.68</v>
      </c>
      <c r="FC220" s="4">
        <v>0</v>
      </c>
      <c r="FD220" s="4">
        <v>0</v>
      </c>
      <c r="FE220" s="4">
        <v>0</v>
      </c>
      <c r="FF220" s="4">
        <v>0</v>
      </c>
      <c r="FG220" s="4">
        <v>98300</v>
      </c>
      <c r="FH220" s="4">
        <v>321326.68</v>
      </c>
      <c r="FI220" s="4">
        <v>0</v>
      </c>
      <c r="FJ220" s="4">
        <v>84147.58</v>
      </c>
      <c r="FK220" s="4">
        <v>344890.24</v>
      </c>
      <c r="FL220" s="4">
        <v>0</v>
      </c>
      <c r="FM220" s="4">
        <v>429037.82</v>
      </c>
      <c r="FN220" s="11">
        <f t="shared" si="6"/>
        <v>0.03678472238156119</v>
      </c>
      <c r="FO220" s="11">
        <f t="shared" si="7"/>
        <v>0</v>
      </c>
    </row>
    <row r="221" spans="1:171" ht="12.75">
      <c r="A221" s="3" t="s">
        <v>280</v>
      </c>
      <c r="B221" s="4">
        <v>2175406.92</v>
      </c>
      <c r="C221" s="4">
        <v>4513839.86</v>
      </c>
      <c r="D221" s="4">
        <v>8342394.21</v>
      </c>
      <c r="E221" s="4">
        <v>16412.13</v>
      </c>
      <c r="F221" s="4">
        <v>15048053.12</v>
      </c>
      <c r="G221" s="4">
        <v>12210326.63</v>
      </c>
      <c r="H221" s="4">
        <v>1534276.59</v>
      </c>
      <c r="I221" s="4">
        <v>739032.21</v>
      </c>
      <c r="J221" s="4">
        <v>14483635.43</v>
      </c>
      <c r="K221" s="4">
        <v>-1576574.27</v>
      </c>
      <c r="L221" s="4">
        <v>9000</v>
      </c>
      <c r="M221" s="4">
        <v>6014968.3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-545720.05</v>
      </c>
      <c r="W221" s="4">
        <v>-546376.07</v>
      </c>
      <c r="X221" s="4">
        <v>0</v>
      </c>
      <c r="Y221" s="4">
        <v>3901673.98</v>
      </c>
      <c r="Z221" s="4">
        <v>4466091.67</v>
      </c>
      <c r="AA221" s="4">
        <v>0</v>
      </c>
      <c r="AB221" s="4">
        <v>-284802.74</v>
      </c>
      <c r="AC221" s="4">
        <v>0</v>
      </c>
      <c r="AD221" s="4">
        <v>-284802.74</v>
      </c>
      <c r="AE221" s="4">
        <v>-229381.48</v>
      </c>
      <c r="AF221" s="4">
        <v>13747818.32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13747818.32</v>
      </c>
      <c r="AM221" s="4">
        <v>0</v>
      </c>
      <c r="AN221" s="4">
        <v>165070.58</v>
      </c>
      <c r="AO221" s="4">
        <v>0</v>
      </c>
      <c r="AP221" s="4">
        <v>0</v>
      </c>
      <c r="AQ221" s="4">
        <v>165070.58</v>
      </c>
      <c r="AR221" s="4">
        <v>2134999.6</v>
      </c>
      <c r="AS221" s="4">
        <v>5367970.86</v>
      </c>
      <c r="AT221" s="4">
        <v>8716371.55</v>
      </c>
      <c r="AU221" s="4">
        <v>58459.11</v>
      </c>
      <c r="AV221" s="4">
        <v>16277801.12</v>
      </c>
      <c r="AW221" s="4">
        <v>12941378.74</v>
      </c>
      <c r="AX221" s="4">
        <v>1605276.4</v>
      </c>
      <c r="AY221" s="4">
        <v>718051.86</v>
      </c>
      <c r="AZ221" s="4">
        <v>15264707</v>
      </c>
      <c r="BA221" s="4">
        <v>-871025.87</v>
      </c>
      <c r="BB221" s="4">
        <v>0</v>
      </c>
      <c r="BC221" s="4">
        <v>521775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-528065.12</v>
      </c>
      <c r="BM221" s="4">
        <v>-529495.81</v>
      </c>
      <c r="BN221" s="4">
        <v>0</v>
      </c>
      <c r="BO221" s="4">
        <v>-877315.99</v>
      </c>
      <c r="BP221" s="4">
        <v>135778.13</v>
      </c>
      <c r="BQ221" s="4">
        <v>0</v>
      </c>
      <c r="BR221" s="4">
        <v>-355634.14</v>
      </c>
      <c r="BS221" s="4">
        <v>0</v>
      </c>
      <c r="BT221" s="4">
        <v>-355634.14</v>
      </c>
      <c r="BU221" s="4">
        <v>101533.18</v>
      </c>
      <c r="BV221" s="4">
        <v>13392184.18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13392184.18</v>
      </c>
      <c r="CC221" s="4">
        <v>0</v>
      </c>
      <c r="CD221" s="4">
        <v>266603.76</v>
      </c>
      <c r="CE221" s="4">
        <v>0</v>
      </c>
      <c r="CF221" s="4">
        <v>0</v>
      </c>
      <c r="CG221" s="4">
        <v>266603.76</v>
      </c>
      <c r="CH221" s="4">
        <v>1987000.74</v>
      </c>
      <c r="CI221" s="4">
        <v>6711786.95</v>
      </c>
      <c r="CJ221" s="4">
        <v>14281676.12</v>
      </c>
      <c r="CK221" s="4">
        <v>57546.15</v>
      </c>
      <c r="CL221" s="4">
        <v>23038009.96</v>
      </c>
      <c r="CM221" s="4">
        <v>13973460.15</v>
      </c>
      <c r="CN221" s="4">
        <v>2153686.05</v>
      </c>
      <c r="CO221" s="4">
        <v>1060412.08</v>
      </c>
      <c r="CP221" s="4">
        <v>17187558.28</v>
      </c>
      <c r="CQ221" s="4">
        <v>-2872139.75</v>
      </c>
      <c r="CR221" s="4">
        <v>0</v>
      </c>
      <c r="CS221" s="4">
        <v>3201100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-318238.96</v>
      </c>
      <c r="DC221" s="4">
        <v>-319543.14</v>
      </c>
      <c r="DD221" s="4">
        <v>0</v>
      </c>
      <c r="DE221" s="4">
        <v>10721.29</v>
      </c>
      <c r="DF221" s="4">
        <v>5861172.97</v>
      </c>
      <c r="DG221" s="4">
        <v>3400000</v>
      </c>
      <c r="DH221" s="4">
        <v>-8161569.63</v>
      </c>
      <c r="DI221" s="4">
        <v>0</v>
      </c>
      <c r="DJ221" s="4">
        <v>-4761569.63</v>
      </c>
      <c r="DK221" s="4">
        <v>441988.99</v>
      </c>
      <c r="DL221" s="4">
        <v>8630614.55</v>
      </c>
      <c r="DM221" s="4">
        <v>0</v>
      </c>
      <c r="DN221" s="4">
        <v>0</v>
      </c>
      <c r="DO221" s="4">
        <v>0</v>
      </c>
      <c r="DP221" s="4">
        <v>0</v>
      </c>
      <c r="DQ221" s="4">
        <v>0</v>
      </c>
      <c r="DR221" s="4">
        <v>8630614.55</v>
      </c>
      <c r="DS221" s="4">
        <v>0</v>
      </c>
      <c r="DT221" s="4">
        <v>708592.75</v>
      </c>
      <c r="DU221" s="4">
        <v>0</v>
      </c>
      <c r="DV221" s="4">
        <v>0</v>
      </c>
      <c r="DW221" s="4">
        <v>708592.75</v>
      </c>
      <c r="DX221" s="4">
        <v>2274972.67</v>
      </c>
      <c r="DY221" s="4">
        <v>8330841.16</v>
      </c>
      <c r="DZ221" s="4">
        <v>11576142.14</v>
      </c>
      <c r="EA221" s="4">
        <v>56778.06</v>
      </c>
      <c r="EB221" s="4">
        <v>22238734.03</v>
      </c>
      <c r="EC221" s="4">
        <v>16864244.81</v>
      </c>
      <c r="ED221" s="4">
        <v>1942211.58</v>
      </c>
      <c r="EE221" s="4">
        <v>1571621.85</v>
      </c>
      <c r="EF221" s="4">
        <v>20378078.24</v>
      </c>
      <c r="EG221" s="4">
        <v>-4680484.12</v>
      </c>
      <c r="EH221" s="4">
        <v>497654</v>
      </c>
      <c r="EI221" s="4">
        <v>3439325.15</v>
      </c>
      <c r="EJ221" s="4">
        <v>-238490</v>
      </c>
      <c r="EK221" s="4">
        <v>0</v>
      </c>
      <c r="EL221" s="4">
        <v>0</v>
      </c>
      <c r="EM221" s="4">
        <v>0</v>
      </c>
      <c r="EN221" s="4">
        <v>0</v>
      </c>
      <c r="EO221" s="4">
        <v>0</v>
      </c>
      <c r="EP221" s="4">
        <v>0</v>
      </c>
      <c r="EQ221" s="4">
        <v>0</v>
      </c>
      <c r="ER221" s="4">
        <v>-44225.03</v>
      </c>
      <c r="ES221" s="4">
        <v>-150972.68</v>
      </c>
      <c r="ET221" s="4">
        <v>0</v>
      </c>
      <c r="EU221" s="4">
        <v>-1026220</v>
      </c>
      <c r="EV221" s="4">
        <v>834435.79</v>
      </c>
      <c r="EW221" s="4">
        <v>0</v>
      </c>
      <c r="EX221" s="4">
        <v>-600680.55</v>
      </c>
      <c r="EY221" s="4">
        <v>0</v>
      </c>
      <c r="EZ221" s="4">
        <v>-600680.55</v>
      </c>
      <c r="FA221" s="4">
        <v>132321.17</v>
      </c>
      <c r="FB221" s="4">
        <v>8029934</v>
      </c>
      <c r="FC221" s="4">
        <v>0</v>
      </c>
      <c r="FD221" s="4">
        <v>0</v>
      </c>
      <c r="FE221" s="4">
        <v>0</v>
      </c>
      <c r="FF221" s="4">
        <v>0</v>
      </c>
      <c r="FG221" s="4">
        <v>0</v>
      </c>
      <c r="FH221" s="4">
        <v>8029934</v>
      </c>
      <c r="FI221" s="4">
        <v>0</v>
      </c>
      <c r="FJ221" s="4">
        <v>840913.92</v>
      </c>
      <c r="FK221" s="4">
        <v>0</v>
      </c>
      <c r="FL221" s="4">
        <v>0</v>
      </c>
      <c r="FM221" s="4">
        <v>840913.92</v>
      </c>
      <c r="FN221" s="11">
        <f t="shared" si="6"/>
        <v>0.5080090685359934</v>
      </c>
      <c r="FO221" s="11">
        <f t="shared" si="7"/>
        <v>0.3232657070452854</v>
      </c>
    </row>
    <row r="222" spans="1:171" ht="12.75">
      <c r="A222" s="3" t="s">
        <v>281</v>
      </c>
      <c r="B222" s="4">
        <v>1758941.67</v>
      </c>
      <c r="C222" s="4">
        <v>3912536.26</v>
      </c>
      <c r="D222" s="4">
        <v>5304705.26</v>
      </c>
      <c r="E222" s="4">
        <v>27390.74</v>
      </c>
      <c r="F222" s="4">
        <v>11003573.93</v>
      </c>
      <c r="G222" s="4">
        <v>10351737.2</v>
      </c>
      <c r="H222" s="4">
        <v>498354.71</v>
      </c>
      <c r="I222" s="4">
        <v>-243831.56</v>
      </c>
      <c r="J222" s="4">
        <v>10606260.35</v>
      </c>
      <c r="K222" s="4">
        <v>-200394.41</v>
      </c>
      <c r="L222" s="4">
        <v>16000</v>
      </c>
      <c r="M222" s="4">
        <v>168444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60354.85</v>
      </c>
      <c r="V222" s="4">
        <v>-4448.22</v>
      </c>
      <c r="W222" s="4">
        <v>-4893.25</v>
      </c>
      <c r="X222" s="4">
        <v>0</v>
      </c>
      <c r="Y222" s="4">
        <v>39956.22</v>
      </c>
      <c r="Z222" s="4">
        <v>437269.8</v>
      </c>
      <c r="AA222" s="4">
        <v>0</v>
      </c>
      <c r="AB222" s="4">
        <v>-58176.77</v>
      </c>
      <c r="AC222" s="4">
        <v>0</v>
      </c>
      <c r="AD222" s="4">
        <v>-58176.77</v>
      </c>
      <c r="AE222" s="4">
        <v>-16389</v>
      </c>
      <c r="AF222" s="4">
        <v>4525989.29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4525989.29</v>
      </c>
      <c r="AM222" s="4">
        <v>0</v>
      </c>
      <c r="AN222" s="4">
        <v>303775.09</v>
      </c>
      <c r="AO222" s="4">
        <v>0</v>
      </c>
      <c r="AP222" s="4">
        <v>0</v>
      </c>
      <c r="AQ222" s="4">
        <v>303775.09</v>
      </c>
      <c r="AR222" s="4">
        <v>1922343.98</v>
      </c>
      <c r="AS222" s="4">
        <v>4294343.04</v>
      </c>
      <c r="AT222" s="4">
        <v>7209337.65</v>
      </c>
      <c r="AU222" s="4">
        <v>43993.19</v>
      </c>
      <c r="AV222" s="4">
        <v>13470017.86</v>
      </c>
      <c r="AW222" s="4">
        <v>11826863.16</v>
      </c>
      <c r="AX222" s="4">
        <v>694615.22</v>
      </c>
      <c r="AY222" s="4">
        <v>396989.52</v>
      </c>
      <c r="AZ222" s="4">
        <v>12918467.9</v>
      </c>
      <c r="BA222" s="4">
        <v>-146410</v>
      </c>
      <c r="BB222" s="4">
        <v>0</v>
      </c>
      <c r="BC222" s="4">
        <v>155205.44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-856414.2</v>
      </c>
      <c r="BK222" s="4">
        <v>701969.48</v>
      </c>
      <c r="BL222" s="4">
        <v>-1634.83</v>
      </c>
      <c r="BM222" s="4">
        <v>-1634.83</v>
      </c>
      <c r="BN222" s="4">
        <v>0</v>
      </c>
      <c r="BO222" s="4">
        <v>-147284.11</v>
      </c>
      <c r="BP222" s="4">
        <v>404265.85</v>
      </c>
      <c r="BQ222" s="4">
        <v>0</v>
      </c>
      <c r="BR222" s="4">
        <v>-48065.07</v>
      </c>
      <c r="BS222" s="4">
        <v>0</v>
      </c>
      <c r="BT222" s="4">
        <v>-48065.07</v>
      </c>
      <c r="BU222" s="4">
        <v>244320.73</v>
      </c>
      <c r="BV222" s="4">
        <v>4477924.22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4477924.22</v>
      </c>
      <c r="CC222" s="4">
        <v>114.47</v>
      </c>
      <c r="CD222" s="4">
        <v>548095.82</v>
      </c>
      <c r="CE222" s="4">
        <v>0</v>
      </c>
      <c r="CF222" s="4">
        <v>0</v>
      </c>
      <c r="CG222" s="4">
        <v>548095.82</v>
      </c>
      <c r="CH222" s="4">
        <v>1553836.99</v>
      </c>
      <c r="CI222" s="4">
        <v>5410342.35</v>
      </c>
      <c r="CJ222" s="4">
        <v>10984860.08</v>
      </c>
      <c r="CK222" s="4">
        <v>47769.9</v>
      </c>
      <c r="CL222" s="4">
        <v>17996809.32</v>
      </c>
      <c r="CM222" s="4">
        <v>13043578.27</v>
      </c>
      <c r="CN222" s="4">
        <v>868591.58</v>
      </c>
      <c r="CO222" s="4">
        <v>841161.35</v>
      </c>
      <c r="CP222" s="4">
        <v>14753331.2</v>
      </c>
      <c r="CQ222" s="4">
        <v>-1582884.25</v>
      </c>
      <c r="CR222" s="4">
        <v>0</v>
      </c>
      <c r="CS222" s="4">
        <v>1740404.04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814042.77</v>
      </c>
      <c r="DB222" s="4">
        <v>-3554133.3</v>
      </c>
      <c r="DC222" s="4">
        <v>-3556033.31</v>
      </c>
      <c r="DD222" s="4">
        <v>0</v>
      </c>
      <c r="DE222" s="4">
        <v>-2582570.74</v>
      </c>
      <c r="DF222" s="4">
        <v>660907.38</v>
      </c>
      <c r="DG222" s="4">
        <v>6100000</v>
      </c>
      <c r="DH222" s="4">
        <v>-4477924.22</v>
      </c>
      <c r="DI222" s="4">
        <v>0</v>
      </c>
      <c r="DJ222" s="4">
        <v>1622075.78</v>
      </c>
      <c r="DK222" s="4">
        <v>16133.35</v>
      </c>
      <c r="DL222" s="4">
        <v>6100000</v>
      </c>
      <c r="DM222" s="4">
        <v>0</v>
      </c>
      <c r="DN222" s="4">
        <v>0</v>
      </c>
      <c r="DO222" s="4">
        <v>0</v>
      </c>
      <c r="DP222" s="4">
        <v>0</v>
      </c>
      <c r="DQ222" s="4">
        <v>0</v>
      </c>
      <c r="DR222" s="4">
        <v>6100000</v>
      </c>
      <c r="DS222" s="4">
        <v>0</v>
      </c>
      <c r="DT222" s="4">
        <v>564229.17</v>
      </c>
      <c r="DU222" s="4">
        <v>0</v>
      </c>
      <c r="DV222" s="4">
        <v>0</v>
      </c>
      <c r="DW222" s="4">
        <v>564229.17</v>
      </c>
      <c r="DX222" s="4">
        <v>1708812.94</v>
      </c>
      <c r="DY222" s="4">
        <v>6376715.13</v>
      </c>
      <c r="DZ222" s="4">
        <v>8360824.03</v>
      </c>
      <c r="EA222" s="4">
        <v>48030.13</v>
      </c>
      <c r="EB222" s="4">
        <v>16494382.23</v>
      </c>
      <c r="EC222" s="4">
        <v>13404589.69</v>
      </c>
      <c r="ED222" s="4">
        <v>675873.36</v>
      </c>
      <c r="EE222" s="4">
        <v>805403.49</v>
      </c>
      <c r="EF222" s="4">
        <v>14885866.54</v>
      </c>
      <c r="EG222" s="4">
        <v>-1959320.41</v>
      </c>
      <c r="EH222" s="4">
        <v>0</v>
      </c>
      <c r="EI222" s="4">
        <v>1806002</v>
      </c>
      <c r="EJ222" s="4">
        <v>0</v>
      </c>
      <c r="EK222" s="4">
        <v>0</v>
      </c>
      <c r="EL222" s="4">
        <v>0</v>
      </c>
      <c r="EM222" s="4">
        <v>0</v>
      </c>
      <c r="EN222" s="4">
        <v>0</v>
      </c>
      <c r="EO222" s="4">
        <v>0</v>
      </c>
      <c r="EP222" s="4">
        <v>0</v>
      </c>
      <c r="EQ222" s="4">
        <v>0</v>
      </c>
      <c r="ER222" s="4">
        <v>-274358.48</v>
      </c>
      <c r="ES222" s="4">
        <v>-277736.4</v>
      </c>
      <c r="ET222" s="4">
        <v>0</v>
      </c>
      <c r="EU222" s="4">
        <v>-427676.89</v>
      </c>
      <c r="EV222" s="4">
        <v>1180838.8</v>
      </c>
      <c r="EW222" s="4">
        <v>0</v>
      </c>
      <c r="EX222" s="4">
        <v>-375937.65</v>
      </c>
      <c r="EY222" s="4">
        <v>0</v>
      </c>
      <c r="EZ222" s="4">
        <v>-375937.65</v>
      </c>
      <c r="FA222" s="4">
        <v>863719.01</v>
      </c>
      <c r="FB222" s="4">
        <v>5724062.35</v>
      </c>
      <c r="FC222" s="4">
        <v>0</v>
      </c>
      <c r="FD222" s="4">
        <v>0</v>
      </c>
      <c r="FE222" s="4">
        <v>0</v>
      </c>
      <c r="FF222" s="4">
        <v>0</v>
      </c>
      <c r="FG222" s="4">
        <v>0</v>
      </c>
      <c r="FH222" s="4">
        <v>5724062.35</v>
      </c>
      <c r="FI222" s="4">
        <v>0</v>
      </c>
      <c r="FJ222" s="4">
        <v>1427948.18</v>
      </c>
      <c r="FK222" s="4">
        <v>0</v>
      </c>
      <c r="FL222" s="4">
        <v>0</v>
      </c>
      <c r="FM222" s="4">
        <v>1427948.18</v>
      </c>
      <c r="FN222" s="11">
        <f t="shared" si="6"/>
        <v>0.16267852851861553</v>
      </c>
      <c r="FO222" s="11">
        <f t="shared" si="7"/>
        <v>0.2604592345499441</v>
      </c>
    </row>
    <row r="223" spans="1:171" ht="12.75">
      <c r="A223" s="3" t="s">
        <v>283</v>
      </c>
      <c r="B223" s="4">
        <v>4134290.63</v>
      </c>
      <c r="C223" s="4">
        <v>15909750.74</v>
      </c>
      <c r="D223" s="4">
        <v>18871727.83</v>
      </c>
      <c r="E223" s="4">
        <v>163963.73</v>
      </c>
      <c r="F223" s="4">
        <v>39079732.93</v>
      </c>
      <c r="G223" s="4">
        <v>31499140.24</v>
      </c>
      <c r="H223" s="4">
        <v>2349770.41</v>
      </c>
      <c r="I223" s="4">
        <v>1855645.31</v>
      </c>
      <c r="J223" s="4">
        <v>35704555.96</v>
      </c>
      <c r="K223" s="4">
        <v>-5712897.8</v>
      </c>
      <c r="L223" s="4">
        <v>46601.65</v>
      </c>
      <c r="M223" s="4">
        <v>3165861.26</v>
      </c>
      <c r="N223" s="4">
        <v>5971.35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-117467.21</v>
      </c>
      <c r="W223" s="4">
        <v>-156095.1</v>
      </c>
      <c r="X223" s="4">
        <v>0</v>
      </c>
      <c r="Y223" s="4">
        <v>-2611930.75</v>
      </c>
      <c r="Z223" s="4">
        <v>763246.22</v>
      </c>
      <c r="AA223" s="4">
        <v>0</v>
      </c>
      <c r="AB223" s="4">
        <v>-818586.07</v>
      </c>
      <c r="AC223" s="4">
        <v>0</v>
      </c>
      <c r="AD223" s="4">
        <v>-818586.07</v>
      </c>
      <c r="AE223" s="4">
        <v>717630.98</v>
      </c>
      <c r="AF223" s="4">
        <v>2216646.17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2216646.17</v>
      </c>
      <c r="AM223" s="4">
        <v>0</v>
      </c>
      <c r="AN223" s="4">
        <v>3299110.87</v>
      </c>
      <c r="AO223" s="4">
        <v>0</v>
      </c>
      <c r="AP223" s="4">
        <v>0</v>
      </c>
      <c r="AQ223" s="4">
        <v>3299110.87</v>
      </c>
      <c r="AR223" s="4">
        <v>4755826.23</v>
      </c>
      <c r="AS223" s="4">
        <v>18626825.41</v>
      </c>
      <c r="AT223" s="4">
        <v>21451515.92</v>
      </c>
      <c r="AU223" s="4">
        <v>368324.05</v>
      </c>
      <c r="AV223" s="4">
        <v>45202491.61</v>
      </c>
      <c r="AW223" s="4">
        <v>34720086.66</v>
      </c>
      <c r="AX223" s="4">
        <v>3311241.5</v>
      </c>
      <c r="AY223" s="4">
        <v>2163018.76</v>
      </c>
      <c r="AZ223" s="4">
        <v>40194346.92</v>
      </c>
      <c r="BA223" s="4">
        <v>-6885422.8</v>
      </c>
      <c r="BB223" s="4">
        <v>0</v>
      </c>
      <c r="BC223" s="4">
        <v>2276478</v>
      </c>
      <c r="BD223" s="4">
        <v>-187935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-1645.06</v>
      </c>
      <c r="BM223" s="4">
        <v>-54396.47</v>
      </c>
      <c r="BN223" s="4">
        <v>0</v>
      </c>
      <c r="BO223" s="4">
        <v>-4798524.86</v>
      </c>
      <c r="BP223" s="4">
        <v>209619.83</v>
      </c>
      <c r="BQ223" s="4">
        <v>1250000</v>
      </c>
      <c r="BR223" s="4">
        <v>-871170.28</v>
      </c>
      <c r="BS223" s="4">
        <v>0</v>
      </c>
      <c r="BT223" s="4">
        <v>378829.72</v>
      </c>
      <c r="BU223" s="4">
        <v>1337818.87</v>
      </c>
      <c r="BV223" s="4">
        <v>2595464.06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2595464.06</v>
      </c>
      <c r="CC223" s="4">
        <v>0</v>
      </c>
      <c r="CD223" s="4">
        <v>4636929.74</v>
      </c>
      <c r="CE223" s="4">
        <v>0</v>
      </c>
      <c r="CF223" s="4">
        <v>0</v>
      </c>
      <c r="CG223" s="4">
        <v>4636929.74</v>
      </c>
      <c r="CH223" s="4">
        <v>4884957.09</v>
      </c>
      <c r="CI223" s="4">
        <v>24939933.82</v>
      </c>
      <c r="CJ223" s="4">
        <v>24340523.61</v>
      </c>
      <c r="CK223" s="4">
        <v>368943.78</v>
      </c>
      <c r="CL223" s="4">
        <v>54534358.3</v>
      </c>
      <c r="CM223" s="4">
        <v>39930969.56</v>
      </c>
      <c r="CN223" s="4">
        <v>3612876.25</v>
      </c>
      <c r="CO223" s="4">
        <v>2665896.41</v>
      </c>
      <c r="CP223" s="4">
        <v>46209742.22</v>
      </c>
      <c r="CQ223" s="4">
        <v>-10647032.15</v>
      </c>
      <c r="CR223" s="4">
        <v>22000</v>
      </c>
      <c r="CS223" s="4">
        <v>6335002.89</v>
      </c>
      <c r="CT223" s="4">
        <v>-450000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55067.51</v>
      </c>
      <c r="DC223" s="4">
        <v>-63264.22</v>
      </c>
      <c r="DD223" s="4">
        <v>0</v>
      </c>
      <c r="DE223" s="4">
        <v>-4684961.75</v>
      </c>
      <c r="DF223" s="4">
        <v>3639654.33</v>
      </c>
      <c r="DG223" s="4">
        <v>0</v>
      </c>
      <c r="DH223" s="4">
        <v>-1787172.17</v>
      </c>
      <c r="DI223" s="4">
        <v>0</v>
      </c>
      <c r="DJ223" s="4">
        <v>-1787172.17</v>
      </c>
      <c r="DK223" s="4">
        <v>-560510.27</v>
      </c>
      <c r="DL223" s="4">
        <v>808262.22</v>
      </c>
      <c r="DM223" s="4">
        <v>0</v>
      </c>
      <c r="DN223" s="4">
        <v>0</v>
      </c>
      <c r="DO223" s="4">
        <v>0</v>
      </c>
      <c r="DP223" s="4">
        <v>0</v>
      </c>
      <c r="DQ223" s="4">
        <v>0</v>
      </c>
      <c r="DR223" s="4">
        <v>808262.22</v>
      </c>
      <c r="DS223" s="4">
        <v>0</v>
      </c>
      <c r="DT223" s="4">
        <v>4076419.47</v>
      </c>
      <c r="DU223" s="4">
        <v>0</v>
      </c>
      <c r="DV223" s="4">
        <v>0</v>
      </c>
      <c r="DW223" s="4">
        <v>4076419.47</v>
      </c>
      <c r="DX223" s="4">
        <v>6135752.54</v>
      </c>
      <c r="DY223" s="4">
        <v>30181512.87</v>
      </c>
      <c r="DZ223" s="4">
        <v>26120142.98</v>
      </c>
      <c r="EA223" s="4">
        <v>392257.43</v>
      </c>
      <c r="EB223" s="4">
        <v>62829665.82</v>
      </c>
      <c r="EC223" s="4">
        <v>46130060.85</v>
      </c>
      <c r="ED223" s="4">
        <v>3101361.19</v>
      </c>
      <c r="EE223" s="4">
        <v>3393303.95</v>
      </c>
      <c r="EF223" s="4">
        <v>52624725.99</v>
      </c>
      <c r="EG223" s="4">
        <v>-10334528.88</v>
      </c>
      <c r="EH223" s="4">
        <v>0</v>
      </c>
      <c r="EI223" s="4">
        <v>4969409.18</v>
      </c>
      <c r="EJ223" s="4">
        <v>0</v>
      </c>
      <c r="EK223" s="4">
        <v>0</v>
      </c>
      <c r="EL223" s="4">
        <v>0</v>
      </c>
      <c r="EM223" s="4">
        <v>0</v>
      </c>
      <c r="EN223" s="4">
        <v>0</v>
      </c>
      <c r="EO223" s="4">
        <v>0</v>
      </c>
      <c r="EP223" s="4">
        <v>0</v>
      </c>
      <c r="EQ223" s="4">
        <v>0</v>
      </c>
      <c r="ER223" s="4">
        <v>275991.31</v>
      </c>
      <c r="ES223" s="4">
        <v>-31743.7</v>
      </c>
      <c r="ET223" s="4">
        <v>0</v>
      </c>
      <c r="EU223" s="4">
        <v>-5089128.39</v>
      </c>
      <c r="EV223" s="4">
        <v>5115811.44</v>
      </c>
      <c r="EW223" s="4">
        <v>0</v>
      </c>
      <c r="EX223" s="4">
        <v>-424096.27</v>
      </c>
      <c r="EY223" s="4">
        <v>0</v>
      </c>
      <c r="EZ223" s="4">
        <v>-424096.27</v>
      </c>
      <c r="FA223" s="4">
        <v>4000873.61</v>
      </c>
      <c r="FB223" s="4">
        <v>384165.95</v>
      </c>
      <c r="FC223" s="4">
        <v>0</v>
      </c>
      <c r="FD223" s="4">
        <v>0</v>
      </c>
      <c r="FE223" s="4">
        <v>0</v>
      </c>
      <c r="FF223" s="4">
        <v>0</v>
      </c>
      <c r="FG223" s="4">
        <v>0</v>
      </c>
      <c r="FH223" s="4">
        <v>384165.95</v>
      </c>
      <c r="FI223" s="4">
        <v>0</v>
      </c>
      <c r="FJ223" s="4">
        <v>8077293.08</v>
      </c>
      <c r="FK223" s="4">
        <v>0</v>
      </c>
      <c r="FL223" s="4">
        <v>0</v>
      </c>
      <c r="FM223" s="4">
        <v>8077293.08</v>
      </c>
      <c r="FN223" s="11">
        <f t="shared" si="6"/>
        <v>0.15483659976595432</v>
      </c>
      <c r="FO223" s="11">
        <f t="shared" si="7"/>
        <v>0</v>
      </c>
    </row>
    <row r="224" spans="1:171" ht="12.75">
      <c r="A224" s="3" t="s">
        <v>282</v>
      </c>
      <c r="B224" s="4">
        <v>17952625.52</v>
      </c>
      <c r="C224" s="4">
        <v>48209603.32</v>
      </c>
      <c r="D224" s="4">
        <v>57779478.72</v>
      </c>
      <c r="E224" s="4">
        <v>355999.94</v>
      </c>
      <c r="F224" s="4">
        <v>124297707.5</v>
      </c>
      <c r="G224" s="4">
        <v>100228061.68</v>
      </c>
      <c r="H224" s="4">
        <v>11875224.85</v>
      </c>
      <c r="I224" s="4">
        <v>7961151.25</v>
      </c>
      <c r="J224" s="4">
        <v>120064437.78</v>
      </c>
      <c r="K224" s="4">
        <v>-26430256.22</v>
      </c>
      <c r="L224" s="4">
        <v>5254755.1</v>
      </c>
      <c r="M224" s="4">
        <v>26204106.16</v>
      </c>
      <c r="N224" s="4">
        <v>0</v>
      </c>
      <c r="O224" s="4">
        <v>0</v>
      </c>
      <c r="P224" s="4">
        <v>-100000</v>
      </c>
      <c r="Q224" s="4">
        <v>20000</v>
      </c>
      <c r="R224" s="4">
        <v>0</v>
      </c>
      <c r="S224" s="4">
        <v>0</v>
      </c>
      <c r="T224" s="4">
        <v>-1889.6</v>
      </c>
      <c r="U224" s="4">
        <v>455243.15</v>
      </c>
      <c r="V224" s="4">
        <v>-1255579.76</v>
      </c>
      <c r="W224" s="4">
        <v>-581485.21</v>
      </c>
      <c r="X224" s="4">
        <v>0</v>
      </c>
      <c r="Y224" s="4">
        <v>4146378.83</v>
      </c>
      <c r="Z224" s="4">
        <v>8379648.55</v>
      </c>
      <c r="AA224" s="4">
        <v>11409949.4</v>
      </c>
      <c r="AB224" s="4">
        <v>-4415555.6</v>
      </c>
      <c r="AC224" s="4">
        <v>0</v>
      </c>
      <c r="AD224" s="4">
        <v>6994393.8</v>
      </c>
      <c r="AE224" s="4">
        <v>2802521.01</v>
      </c>
      <c r="AF224" s="4">
        <v>18728392.4</v>
      </c>
      <c r="AG224" s="4">
        <v>0</v>
      </c>
      <c r="AH224" s="4">
        <v>0</v>
      </c>
      <c r="AI224" s="4">
        <v>11657</v>
      </c>
      <c r="AJ224" s="4">
        <v>0</v>
      </c>
      <c r="AK224" s="4">
        <v>0</v>
      </c>
      <c r="AL224" s="4">
        <v>18740049.4</v>
      </c>
      <c r="AM224" s="4">
        <v>0</v>
      </c>
      <c r="AN224" s="4">
        <v>8605693.29</v>
      </c>
      <c r="AO224" s="4">
        <v>0</v>
      </c>
      <c r="AP224" s="4">
        <v>0</v>
      </c>
      <c r="AQ224" s="4">
        <v>8605693.29</v>
      </c>
      <c r="AR224" s="4">
        <v>17350299.01</v>
      </c>
      <c r="AS224" s="4">
        <v>55805282.61</v>
      </c>
      <c r="AT224" s="4">
        <v>69935196.45</v>
      </c>
      <c r="AU224" s="4">
        <v>969554.39</v>
      </c>
      <c r="AV224" s="4">
        <v>144060332.46</v>
      </c>
      <c r="AW224" s="4">
        <v>114004010.25</v>
      </c>
      <c r="AX224" s="4">
        <v>14224894</v>
      </c>
      <c r="AY224" s="4">
        <v>10233312.09</v>
      </c>
      <c r="AZ224" s="4">
        <v>138462216.34</v>
      </c>
      <c r="BA224" s="4">
        <v>-52183729.33</v>
      </c>
      <c r="BB224" s="4">
        <v>10050133.27</v>
      </c>
      <c r="BC224" s="4">
        <v>10217000</v>
      </c>
      <c r="BD224" s="4">
        <v>-4077469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290570.6</v>
      </c>
      <c r="BL224" s="4">
        <v>1080645.05</v>
      </c>
      <c r="BM224" s="4">
        <v>-636715.53</v>
      </c>
      <c r="BN224" s="4">
        <v>0</v>
      </c>
      <c r="BO224" s="4">
        <v>-34622849.41</v>
      </c>
      <c r="BP224" s="4">
        <v>-29024733.29</v>
      </c>
      <c r="BQ224" s="4">
        <v>33221440.15</v>
      </c>
      <c r="BR224" s="4">
        <v>-4726797.41</v>
      </c>
      <c r="BS224" s="4">
        <v>0</v>
      </c>
      <c r="BT224" s="4">
        <v>28494642.74</v>
      </c>
      <c r="BU224" s="4">
        <v>3518667.41</v>
      </c>
      <c r="BV224" s="4">
        <v>47223035.14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47223035.14</v>
      </c>
      <c r="CC224" s="4">
        <v>0</v>
      </c>
      <c r="CD224" s="4">
        <v>12124360.7</v>
      </c>
      <c r="CE224" s="4">
        <v>0</v>
      </c>
      <c r="CF224" s="4">
        <v>0</v>
      </c>
      <c r="CG224" s="4">
        <v>12124360.7</v>
      </c>
      <c r="CH224" s="4">
        <v>18859998.06</v>
      </c>
      <c r="CI224" s="4">
        <v>66707859.41</v>
      </c>
      <c r="CJ224" s="4">
        <v>73427738.25</v>
      </c>
      <c r="CK224" s="4">
        <v>845730.3</v>
      </c>
      <c r="CL224" s="4">
        <v>159841326.02</v>
      </c>
      <c r="CM224" s="4">
        <v>126489098.68</v>
      </c>
      <c r="CN224" s="4">
        <v>16156588.69</v>
      </c>
      <c r="CO224" s="4">
        <v>10334982.5</v>
      </c>
      <c r="CP224" s="4">
        <v>152980669.87</v>
      </c>
      <c r="CQ224" s="4">
        <v>-38751958.4</v>
      </c>
      <c r="CR224" s="4">
        <v>5005903.31</v>
      </c>
      <c r="CS224" s="4">
        <v>15587088.12</v>
      </c>
      <c r="CT224" s="4">
        <v>-3322531</v>
      </c>
      <c r="CU224" s="4">
        <v>0</v>
      </c>
      <c r="CV224" s="4">
        <v>0</v>
      </c>
      <c r="CW224" s="4">
        <v>0</v>
      </c>
      <c r="CX224" s="4">
        <v>0</v>
      </c>
      <c r="CY224" s="4">
        <v>3210000</v>
      </c>
      <c r="CZ224" s="4">
        <v>0</v>
      </c>
      <c r="DA224" s="4">
        <v>21264.75</v>
      </c>
      <c r="DB224" s="4">
        <v>-1769437.26</v>
      </c>
      <c r="DC224" s="4">
        <v>-1308614.3</v>
      </c>
      <c r="DD224" s="4">
        <v>0</v>
      </c>
      <c r="DE224" s="4">
        <v>-20019670.48</v>
      </c>
      <c r="DF224" s="4">
        <v>-13159014.33</v>
      </c>
      <c r="DG224" s="4">
        <v>26653640</v>
      </c>
      <c r="DH224" s="4">
        <v>-5490523</v>
      </c>
      <c r="DI224" s="4">
        <v>0</v>
      </c>
      <c r="DJ224" s="4">
        <v>21163117</v>
      </c>
      <c r="DK224" s="4">
        <v>1531973.82</v>
      </c>
      <c r="DL224" s="4">
        <v>68386152.14</v>
      </c>
      <c r="DM224" s="4">
        <v>0</v>
      </c>
      <c r="DN224" s="4">
        <v>0</v>
      </c>
      <c r="DO224" s="4">
        <v>0</v>
      </c>
      <c r="DP224" s="4">
        <v>0</v>
      </c>
      <c r="DQ224" s="4">
        <v>7808</v>
      </c>
      <c r="DR224" s="4">
        <v>68393960.14</v>
      </c>
      <c r="DS224" s="4">
        <v>0</v>
      </c>
      <c r="DT224" s="4">
        <v>13656334.52</v>
      </c>
      <c r="DU224" s="4">
        <v>0</v>
      </c>
      <c r="DV224" s="4">
        <v>0</v>
      </c>
      <c r="DW224" s="4">
        <v>13656334.52</v>
      </c>
      <c r="DX224" s="4">
        <v>20299918.56</v>
      </c>
      <c r="DY224" s="4">
        <v>83215568.86</v>
      </c>
      <c r="DZ224" s="4">
        <v>84247107.68</v>
      </c>
      <c r="EA224" s="4">
        <v>769094.67</v>
      </c>
      <c r="EB224" s="4">
        <v>188531689.77</v>
      </c>
      <c r="EC224" s="4">
        <v>145350589.04</v>
      </c>
      <c r="ED224" s="4">
        <v>17751132.67</v>
      </c>
      <c r="EE224" s="4">
        <v>14713123.66</v>
      </c>
      <c r="EF224" s="4">
        <v>177814845.37</v>
      </c>
      <c r="EG224" s="4">
        <v>-39392768.75</v>
      </c>
      <c r="EH224" s="4">
        <v>1024213.92</v>
      </c>
      <c r="EI224" s="4">
        <v>18463866.49</v>
      </c>
      <c r="EJ224" s="4">
        <v>-3200000</v>
      </c>
      <c r="EK224" s="4">
        <v>0</v>
      </c>
      <c r="EL224" s="4">
        <v>0</v>
      </c>
      <c r="EM224" s="4">
        <v>0</v>
      </c>
      <c r="EN224" s="4">
        <v>0</v>
      </c>
      <c r="EO224" s="4">
        <v>0</v>
      </c>
      <c r="EP224" s="4">
        <v>0</v>
      </c>
      <c r="EQ224" s="4">
        <v>0</v>
      </c>
      <c r="ER224" s="4">
        <v>176762.15</v>
      </c>
      <c r="ES224" s="4">
        <v>-3100881.34</v>
      </c>
      <c r="ET224" s="4">
        <v>0</v>
      </c>
      <c r="EU224" s="4">
        <v>-22927926.19</v>
      </c>
      <c r="EV224" s="4">
        <v>-12211081.79</v>
      </c>
      <c r="EW224" s="4">
        <v>14397670.1</v>
      </c>
      <c r="EX224" s="4">
        <v>-7381728.65</v>
      </c>
      <c r="EY224" s="4">
        <v>0</v>
      </c>
      <c r="EZ224" s="4">
        <v>7015941.45</v>
      </c>
      <c r="FA224" s="4">
        <v>-7072924.06</v>
      </c>
      <c r="FB224" s="4">
        <v>75402093.3</v>
      </c>
      <c r="FC224" s="4">
        <v>0</v>
      </c>
      <c r="FD224" s="4">
        <v>0</v>
      </c>
      <c r="FE224" s="4">
        <v>0</v>
      </c>
      <c r="FF224" s="4">
        <v>0</v>
      </c>
      <c r="FG224" s="4">
        <v>1790</v>
      </c>
      <c r="FH224" s="4">
        <v>75403883.3</v>
      </c>
      <c r="FI224" s="4">
        <v>0</v>
      </c>
      <c r="FJ224" s="4">
        <v>6583410.46</v>
      </c>
      <c r="FK224" s="4">
        <v>0</v>
      </c>
      <c r="FL224" s="4">
        <v>0</v>
      </c>
      <c r="FM224" s="4">
        <v>6583410.46</v>
      </c>
      <c r="FN224" s="11">
        <f t="shared" si="6"/>
        <v>-0.24407133313310034</v>
      </c>
      <c r="FO224" s="11">
        <f t="shared" si="7"/>
        <v>0.3650339787648316</v>
      </c>
    </row>
    <row r="225" spans="1:171" ht="12.75">
      <c r="A225" s="3" t="s">
        <v>284</v>
      </c>
      <c r="B225" s="4">
        <v>5082803.46</v>
      </c>
      <c r="C225" s="4">
        <v>18139238.42</v>
      </c>
      <c r="D225" s="4">
        <v>23846385.07</v>
      </c>
      <c r="E225" s="4">
        <v>277663</v>
      </c>
      <c r="F225" s="4">
        <v>47346089.95</v>
      </c>
      <c r="G225" s="4">
        <v>39033307.74</v>
      </c>
      <c r="H225" s="4">
        <v>2943288.68</v>
      </c>
      <c r="I225" s="4">
        <v>4164144.42</v>
      </c>
      <c r="J225" s="4">
        <v>46140740.84</v>
      </c>
      <c r="K225" s="4">
        <v>-9939739.66</v>
      </c>
      <c r="L225" s="4">
        <v>69667.6</v>
      </c>
      <c r="M225" s="4">
        <v>15208200.78</v>
      </c>
      <c r="N225" s="4">
        <v>-110000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14154</v>
      </c>
      <c r="V225" s="4">
        <v>-376135.16</v>
      </c>
      <c r="W225" s="4">
        <v>-370254.58</v>
      </c>
      <c r="X225" s="4">
        <v>0</v>
      </c>
      <c r="Y225" s="4">
        <v>4866147.56</v>
      </c>
      <c r="Z225" s="4">
        <v>6071496.67</v>
      </c>
      <c r="AA225" s="4">
        <v>6593625.76</v>
      </c>
      <c r="AB225" s="4">
        <v>-2432700.69</v>
      </c>
      <c r="AC225" s="4">
        <v>0</v>
      </c>
      <c r="AD225" s="4">
        <v>4160925.07</v>
      </c>
      <c r="AE225" s="4">
        <v>792981.17</v>
      </c>
      <c r="AF225" s="4">
        <v>12539882.7</v>
      </c>
      <c r="AG225" s="4">
        <v>0</v>
      </c>
      <c r="AH225" s="4">
        <v>255278</v>
      </c>
      <c r="AI225" s="4">
        <v>0</v>
      </c>
      <c r="AJ225" s="4">
        <v>0</v>
      </c>
      <c r="AK225" s="4">
        <v>0</v>
      </c>
      <c r="AL225" s="4">
        <v>12795160.7</v>
      </c>
      <c r="AM225" s="4">
        <v>0</v>
      </c>
      <c r="AN225" s="4">
        <v>3707003.45</v>
      </c>
      <c r="AO225" s="4">
        <v>0</v>
      </c>
      <c r="AP225" s="4">
        <v>0</v>
      </c>
      <c r="AQ225" s="4">
        <v>3707003.45</v>
      </c>
      <c r="AR225" s="4">
        <v>6417634.08</v>
      </c>
      <c r="AS225" s="4">
        <v>20844072.73</v>
      </c>
      <c r="AT225" s="4">
        <v>31574640.450000003</v>
      </c>
      <c r="AU225" s="4">
        <v>313883.17</v>
      </c>
      <c r="AV225" s="4">
        <v>59150230.43</v>
      </c>
      <c r="AW225" s="4">
        <v>45429452.55</v>
      </c>
      <c r="AX225" s="4">
        <v>3818810.4</v>
      </c>
      <c r="AY225" s="4">
        <v>3015806.01</v>
      </c>
      <c r="AZ225" s="4">
        <v>52264068.96</v>
      </c>
      <c r="BA225" s="4">
        <v>-4094151.31</v>
      </c>
      <c r="BB225" s="4">
        <v>323240.5</v>
      </c>
      <c r="BC225" s="4">
        <v>2814196.06</v>
      </c>
      <c r="BD225" s="4">
        <v>-91697</v>
      </c>
      <c r="BE225" s="4">
        <v>0</v>
      </c>
      <c r="BF225" s="4">
        <v>-1100000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-479123.2</v>
      </c>
      <c r="BM225" s="4">
        <v>-347321.55</v>
      </c>
      <c r="BN225" s="4">
        <v>0</v>
      </c>
      <c r="BO225" s="4">
        <v>-2627534.95</v>
      </c>
      <c r="BP225" s="4">
        <v>4258626.52</v>
      </c>
      <c r="BQ225" s="4">
        <v>539900</v>
      </c>
      <c r="BR225" s="4">
        <v>-2232068.68</v>
      </c>
      <c r="BS225" s="4">
        <v>0</v>
      </c>
      <c r="BT225" s="4">
        <v>-1692168.68</v>
      </c>
      <c r="BU225" s="4">
        <v>2616109.21</v>
      </c>
      <c r="BV225" s="4">
        <v>10847714.02</v>
      </c>
      <c r="BW225" s="4">
        <v>0</v>
      </c>
      <c r="BX225" s="4">
        <v>255278</v>
      </c>
      <c r="BY225" s="4">
        <v>0</v>
      </c>
      <c r="BZ225" s="4">
        <v>0</v>
      </c>
      <c r="CA225" s="4">
        <v>0</v>
      </c>
      <c r="CB225" s="4">
        <v>11102992.02</v>
      </c>
      <c r="CC225" s="4">
        <v>0</v>
      </c>
      <c r="CD225" s="4">
        <v>6323112.66</v>
      </c>
      <c r="CE225" s="4">
        <v>0</v>
      </c>
      <c r="CF225" s="4">
        <v>0</v>
      </c>
      <c r="CG225" s="4">
        <v>6323112.66</v>
      </c>
      <c r="CH225" s="4">
        <v>5613699.61</v>
      </c>
      <c r="CI225" s="4">
        <v>25996438.56</v>
      </c>
      <c r="CJ225" s="4">
        <v>32007542.7</v>
      </c>
      <c r="CK225" s="4">
        <v>386830.88</v>
      </c>
      <c r="CL225" s="4">
        <v>64004511.75</v>
      </c>
      <c r="CM225" s="4">
        <v>49907980.53</v>
      </c>
      <c r="CN225" s="4">
        <v>4314961.26</v>
      </c>
      <c r="CO225" s="4">
        <v>6770419.35</v>
      </c>
      <c r="CP225" s="4">
        <v>60993361.14</v>
      </c>
      <c r="CQ225" s="4">
        <v>-22304035.52</v>
      </c>
      <c r="CR225" s="4">
        <v>210613.9</v>
      </c>
      <c r="CS225" s="4">
        <v>8585995.76</v>
      </c>
      <c r="CT225" s="4">
        <v>-48240</v>
      </c>
      <c r="CU225" s="4">
        <v>0</v>
      </c>
      <c r="CV225" s="4">
        <v>-53520</v>
      </c>
      <c r="CW225" s="4">
        <v>0</v>
      </c>
      <c r="CX225" s="4">
        <v>0</v>
      </c>
      <c r="CY225" s="4">
        <v>0</v>
      </c>
      <c r="CZ225" s="4">
        <v>-123750</v>
      </c>
      <c r="DA225" s="4">
        <v>0</v>
      </c>
      <c r="DB225" s="4">
        <v>-503944.67</v>
      </c>
      <c r="DC225" s="4">
        <v>-508265.46</v>
      </c>
      <c r="DD225" s="4">
        <v>0</v>
      </c>
      <c r="DE225" s="4">
        <v>-14236880.53</v>
      </c>
      <c r="DF225" s="4">
        <v>-11225729.92</v>
      </c>
      <c r="DG225" s="4">
        <v>10197899.99</v>
      </c>
      <c r="DH225" s="4">
        <v>-2327820.85</v>
      </c>
      <c r="DI225" s="4">
        <v>0</v>
      </c>
      <c r="DJ225" s="4">
        <v>7870079.14</v>
      </c>
      <c r="DK225" s="4">
        <v>-2269180.36</v>
      </c>
      <c r="DL225" s="4">
        <v>18717793.16</v>
      </c>
      <c r="DM225" s="4">
        <v>0</v>
      </c>
      <c r="DN225" s="4">
        <v>255278</v>
      </c>
      <c r="DO225" s="4">
        <v>0</v>
      </c>
      <c r="DP225" s="4">
        <v>0</v>
      </c>
      <c r="DQ225" s="4">
        <v>0</v>
      </c>
      <c r="DR225" s="4">
        <v>18973071.16</v>
      </c>
      <c r="DS225" s="4">
        <v>0</v>
      </c>
      <c r="DT225" s="4">
        <v>3034759.85</v>
      </c>
      <c r="DU225" s="4">
        <v>0</v>
      </c>
      <c r="DV225" s="4">
        <v>0</v>
      </c>
      <c r="DW225" s="4">
        <v>3034759.85</v>
      </c>
      <c r="DX225" s="4">
        <v>6729289.5600000005</v>
      </c>
      <c r="DY225" s="4">
        <v>33389708.17</v>
      </c>
      <c r="DZ225" s="4">
        <v>39677454.42</v>
      </c>
      <c r="EA225" s="4">
        <v>306682.85</v>
      </c>
      <c r="EB225" s="4">
        <v>80103135</v>
      </c>
      <c r="EC225" s="4">
        <v>59483607.77</v>
      </c>
      <c r="ED225" s="4">
        <v>4557349.67</v>
      </c>
      <c r="EE225" s="4">
        <v>7624747.7</v>
      </c>
      <c r="EF225" s="4">
        <v>71665705.14</v>
      </c>
      <c r="EG225" s="4">
        <v>-24053962.21</v>
      </c>
      <c r="EH225" s="4">
        <v>126719.85</v>
      </c>
      <c r="EI225" s="4">
        <v>10780284.27</v>
      </c>
      <c r="EJ225" s="4">
        <v>0</v>
      </c>
      <c r="EK225" s="4">
        <v>0</v>
      </c>
      <c r="EL225" s="4">
        <v>0</v>
      </c>
      <c r="EM225" s="4">
        <v>0</v>
      </c>
      <c r="EN225" s="4">
        <v>0</v>
      </c>
      <c r="EO225" s="4">
        <v>0</v>
      </c>
      <c r="EP225" s="4">
        <v>0</v>
      </c>
      <c r="EQ225" s="4">
        <v>123750</v>
      </c>
      <c r="ER225" s="4">
        <v>-951643.67</v>
      </c>
      <c r="ES225" s="4">
        <v>-956811.85</v>
      </c>
      <c r="ET225" s="4">
        <v>0</v>
      </c>
      <c r="EU225" s="4">
        <v>-13974851.76</v>
      </c>
      <c r="EV225" s="4">
        <v>-5537421.9</v>
      </c>
      <c r="EW225" s="4">
        <v>7944067.82</v>
      </c>
      <c r="EX225" s="4">
        <v>-2669442.97</v>
      </c>
      <c r="EY225" s="4">
        <v>0</v>
      </c>
      <c r="EZ225" s="4">
        <v>5274624.85</v>
      </c>
      <c r="FA225" s="4">
        <v>2659834.5</v>
      </c>
      <c r="FB225" s="4">
        <v>23992418.01</v>
      </c>
      <c r="FC225" s="4">
        <v>0</v>
      </c>
      <c r="FD225" s="4">
        <v>255278</v>
      </c>
      <c r="FE225" s="4">
        <v>0</v>
      </c>
      <c r="FF225" s="4">
        <v>0</v>
      </c>
      <c r="FG225" s="4">
        <v>0</v>
      </c>
      <c r="FH225" s="4">
        <v>24247696.01</v>
      </c>
      <c r="FI225" s="4">
        <v>0</v>
      </c>
      <c r="FJ225" s="4">
        <v>5694594.35</v>
      </c>
      <c r="FK225" s="4">
        <v>0</v>
      </c>
      <c r="FL225" s="4">
        <v>0</v>
      </c>
      <c r="FM225" s="4">
        <v>5694594.35</v>
      </c>
      <c r="FN225" s="11">
        <f t="shared" si="6"/>
        <v>-0.08030932409823911</v>
      </c>
      <c r="FO225" s="11">
        <f t="shared" si="7"/>
        <v>0.2316151753611142</v>
      </c>
    </row>
    <row r="226" spans="1:171" ht="12.75">
      <c r="A226" s="3" t="s">
        <v>285</v>
      </c>
      <c r="B226" s="4">
        <v>6332619.06</v>
      </c>
      <c r="C226" s="4">
        <v>11856270.82</v>
      </c>
      <c r="D226" s="4">
        <v>12301139.84</v>
      </c>
      <c r="E226" s="4">
        <v>49088.26</v>
      </c>
      <c r="F226" s="4">
        <v>30539117.98</v>
      </c>
      <c r="G226" s="4">
        <v>27102112.35</v>
      </c>
      <c r="H226" s="4">
        <v>736206.08</v>
      </c>
      <c r="I226" s="4">
        <v>2596746.82</v>
      </c>
      <c r="J226" s="4">
        <v>30435065.25</v>
      </c>
      <c r="K226" s="4">
        <v>-7038792.18</v>
      </c>
      <c r="L226" s="4">
        <v>0</v>
      </c>
      <c r="M226" s="4">
        <v>3000199.05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205845.9</v>
      </c>
      <c r="T226" s="4">
        <v>0</v>
      </c>
      <c r="U226" s="4">
        <v>0</v>
      </c>
      <c r="V226" s="4">
        <v>780260.21</v>
      </c>
      <c r="W226" s="4">
        <v>-252766.82</v>
      </c>
      <c r="X226" s="4">
        <v>0</v>
      </c>
      <c r="Y226" s="4">
        <v>-3052487.02</v>
      </c>
      <c r="Z226" s="4">
        <v>-2948434.29</v>
      </c>
      <c r="AA226" s="4">
        <v>2498237.5</v>
      </c>
      <c r="AB226" s="4">
        <v>-791035.13</v>
      </c>
      <c r="AC226" s="4">
        <v>0</v>
      </c>
      <c r="AD226" s="4">
        <v>1707202.37</v>
      </c>
      <c r="AE226" s="4">
        <v>-779924.54</v>
      </c>
      <c r="AF226" s="4">
        <v>6441539.38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6441539.38</v>
      </c>
      <c r="AM226" s="4">
        <v>0</v>
      </c>
      <c r="AN226" s="4">
        <v>1838688.58</v>
      </c>
      <c r="AO226" s="4">
        <v>0</v>
      </c>
      <c r="AP226" s="4">
        <v>0</v>
      </c>
      <c r="AQ226" s="4">
        <v>1838688.58</v>
      </c>
      <c r="AR226" s="4">
        <v>7374687.45</v>
      </c>
      <c r="AS226" s="4">
        <v>12982460.93</v>
      </c>
      <c r="AT226" s="4">
        <v>12996770.56</v>
      </c>
      <c r="AU226" s="4">
        <v>173261.58</v>
      </c>
      <c r="AV226" s="4">
        <v>33527180.52</v>
      </c>
      <c r="AW226" s="4">
        <v>29689403.34</v>
      </c>
      <c r="AX226" s="4">
        <v>874744.85</v>
      </c>
      <c r="AY226" s="4">
        <v>2568382.8</v>
      </c>
      <c r="AZ226" s="4">
        <v>33132530.99</v>
      </c>
      <c r="BA226" s="4">
        <v>-5710397.78</v>
      </c>
      <c r="BB226" s="4">
        <v>818000</v>
      </c>
      <c r="BC226" s="4">
        <v>1099960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-258191.46</v>
      </c>
      <c r="BM226" s="4">
        <v>-302548.88</v>
      </c>
      <c r="BN226" s="4">
        <v>0</v>
      </c>
      <c r="BO226" s="4">
        <v>-4050629.24</v>
      </c>
      <c r="BP226" s="4">
        <v>-3655979.71</v>
      </c>
      <c r="BQ226" s="4">
        <v>3498524.11</v>
      </c>
      <c r="BR226" s="4">
        <v>-883337.45</v>
      </c>
      <c r="BS226" s="4">
        <v>0</v>
      </c>
      <c r="BT226" s="4">
        <v>2615186.66</v>
      </c>
      <c r="BU226" s="4">
        <v>-1258747.96</v>
      </c>
      <c r="BV226" s="4">
        <v>9033591.49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9033591.49</v>
      </c>
      <c r="CC226" s="4">
        <v>0</v>
      </c>
      <c r="CD226" s="4">
        <v>579940.62</v>
      </c>
      <c r="CE226" s="4">
        <v>0</v>
      </c>
      <c r="CF226" s="4">
        <v>0</v>
      </c>
      <c r="CG226" s="4">
        <v>579940.62</v>
      </c>
      <c r="CH226" s="4">
        <v>8139467.22</v>
      </c>
      <c r="CI226" s="4">
        <v>16195608.97</v>
      </c>
      <c r="CJ226" s="4">
        <v>12618511.76</v>
      </c>
      <c r="CK226" s="4">
        <v>117812.98</v>
      </c>
      <c r="CL226" s="4">
        <v>37071400.93</v>
      </c>
      <c r="CM226" s="4">
        <v>29617522.23</v>
      </c>
      <c r="CN226" s="4">
        <v>1091790.7</v>
      </c>
      <c r="CO226" s="4">
        <v>1852390.07</v>
      </c>
      <c r="CP226" s="4">
        <v>32561703</v>
      </c>
      <c r="CQ226" s="4">
        <v>-3276873.77</v>
      </c>
      <c r="CR226" s="4">
        <v>295500</v>
      </c>
      <c r="CS226" s="4">
        <v>5242000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-222100.05</v>
      </c>
      <c r="DC226" s="4">
        <v>-277518.69</v>
      </c>
      <c r="DD226" s="4">
        <v>0</v>
      </c>
      <c r="DE226" s="4">
        <v>2038526.18</v>
      </c>
      <c r="DF226" s="4">
        <v>6548224.11</v>
      </c>
      <c r="DG226" s="4">
        <v>0</v>
      </c>
      <c r="DH226" s="4">
        <v>-4425481.03</v>
      </c>
      <c r="DI226" s="4">
        <v>0</v>
      </c>
      <c r="DJ226" s="4">
        <v>-4425481.03</v>
      </c>
      <c r="DK226" s="4">
        <v>1590726.83</v>
      </c>
      <c r="DL226" s="4">
        <v>4627605.98</v>
      </c>
      <c r="DM226" s="4">
        <v>0</v>
      </c>
      <c r="DN226" s="4">
        <v>0</v>
      </c>
      <c r="DO226" s="4">
        <v>0</v>
      </c>
      <c r="DP226" s="4">
        <v>0</v>
      </c>
      <c r="DQ226" s="4">
        <v>0</v>
      </c>
      <c r="DR226" s="4">
        <v>4627605.98</v>
      </c>
      <c r="DS226" s="4">
        <v>0</v>
      </c>
      <c r="DT226" s="4">
        <v>2170667.45</v>
      </c>
      <c r="DU226" s="4">
        <v>0</v>
      </c>
      <c r="DV226" s="4">
        <v>0</v>
      </c>
      <c r="DW226" s="4">
        <v>2170667.45</v>
      </c>
      <c r="DX226" s="4">
        <v>9417722.61</v>
      </c>
      <c r="DY226" s="4">
        <v>19371439.32</v>
      </c>
      <c r="DZ226" s="4">
        <v>15166635.67</v>
      </c>
      <c r="EA226" s="4">
        <v>157513.55</v>
      </c>
      <c r="EB226" s="4">
        <v>44113311.15</v>
      </c>
      <c r="EC226" s="4">
        <v>36510400.4</v>
      </c>
      <c r="ED226" s="4">
        <v>1333674.7</v>
      </c>
      <c r="EE226" s="4">
        <v>3002461.2</v>
      </c>
      <c r="EF226" s="4">
        <v>40846536.3</v>
      </c>
      <c r="EG226" s="4">
        <v>-6953190.98</v>
      </c>
      <c r="EH226" s="4">
        <v>575605</v>
      </c>
      <c r="EI226" s="4">
        <v>2661000</v>
      </c>
      <c r="EJ226" s="4">
        <v>0</v>
      </c>
      <c r="EK226" s="4">
        <v>0</v>
      </c>
      <c r="EL226" s="4">
        <v>0</v>
      </c>
      <c r="EM226" s="4">
        <v>0</v>
      </c>
      <c r="EN226" s="4">
        <v>0</v>
      </c>
      <c r="EO226" s="4">
        <v>0</v>
      </c>
      <c r="EP226" s="4">
        <v>0</v>
      </c>
      <c r="EQ226" s="4">
        <v>0</v>
      </c>
      <c r="ER226" s="4">
        <v>-132445.46</v>
      </c>
      <c r="ES226" s="4">
        <v>-272282.5</v>
      </c>
      <c r="ET226" s="4">
        <v>0</v>
      </c>
      <c r="EU226" s="4">
        <v>-3849031.44</v>
      </c>
      <c r="EV226" s="4">
        <v>-582256.59</v>
      </c>
      <c r="EW226" s="4">
        <v>1999169.04</v>
      </c>
      <c r="EX226" s="4">
        <v>-973357.9</v>
      </c>
      <c r="EY226" s="4">
        <v>0</v>
      </c>
      <c r="EZ226" s="4">
        <v>1025811.14</v>
      </c>
      <c r="FA226" s="4">
        <v>-184425.49</v>
      </c>
      <c r="FB226" s="4">
        <v>5641512.15</v>
      </c>
      <c r="FC226" s="4">
        <v>0</v>
      </c>
      <c r="FD226" s="4">
        <v>0</v>
      </c>
      <c r="FE226" s="4">
        <v>0</v>
      </c>
      <c r="FF226" s="4">
        <v>0</v>
      </c>
      <c r="FG226" s="4">
        <v>0</v>
      </c>
      <c r="FH226" s="4">
        <v>5641512.15</v>
      </c>
      <c r="FI226" s="4">
        <v>0</v>
      </c>
      <c r="FJ226" s="4">
        <v>1986241.96</v>
      </c>
      <c r="FK226" s="4">
        <v>0</v>
      </c>
      <c r="FL226" s="4">
        <v>0</v>
      </c>
      <c r="FM226" s="4">
        <v>1986241.96</v>
      </c>
      <c r="FN226" s="11">
        <f t="shared" si="6"/>
        <v>-0.014472875949598712</v>
      </c>
      <c r="FO226" s="11">
        <f t="shared" si="7"/>
        <v>0.08286093459570197</v>
      </c>
    </row>
    <row r="227" spans="1:171" ht="12.75">
      <c r="A227" s="3" t="s">
        <v>286</v>
      </c>
      <c r="B227" s="4">
        <v>970420.7</v>
      </c>
      <c r="C227" s="4">
        <v>8795991.56</v>
      </c>
      <c r="D227" s="4">
        <v>9018914.11</v>
      </c>
      <c r="E227" s="4">
        <v>68790.2</v>
      </c>
      <c r="F227" s="4">
        <v>18854116.57</v>
      </c>
      <c r="G227" s="4">
        <v>16373101.74</v>
      </c>
      <c r="H227" s="4">
        <v>950315.2</v>
      </c>
      <c r="I227" s="4">
        <v>699806.58</v>
      </c>
      <c r="J227" s="4">
        <v>18023223.52</v>
      </c>
      <c r="K227" s="4">
        <v>-1026604.41</v>
      </c>
      <c r="L227" s="4">
        <v>102400</v>
      </c>
      <c r="M227" s="4">
        <v>284000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-236871.2</v>
      </c>
      <c r="W227" s="4">
        <v>-243699.52</v>
      </c>
      <c r="X227" s="4">
        <v>0</v>
      </c>
      <c r="Y227" s="4">
        <v>-877075.61</v>
      </c>
      <c r="Z227" s="4">
        <v>-46182.56</v>
      </c>
      <c r="AA227" s="4">
        <v>0</v>
      </c>
      <c r="AB227" s="4">
        <v>-1139818.8</v>
      </c>
      <c r="AC227" s="4">
        <v>0</v>
      </c>
      <c r="AD227" s="4">
        <v>-1139818.8</v>
      </c>
      <c r="AE227" s="4">
        <v>-855169.58</v>
      </c>
      <c r="AF227" s="4">
        <v>3272328.67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3272328.67</v>
      </c>
      <c r="AM227" s="4">
        <v>0</v>
      </c>
      <c r="AN227" s="4">
        <v>240759.14</v>
      </c>
      <c r="AO227" s="4">
        <v>0</v>
      </c>
      <c r="AP227" s="4">
        <v>0</v>
      </c>
      <c r="AQ227" s="4">
        <v>240759.14</v>
      </c>
      <c r="AR227" s="4">
        <v>1119359.66</v>
      </c>
      <c r="AS227" s="4">
        <v>10295944.79</v>
      </c>
      <c r="AT227" s="4">
        <v>9887963.22</v>
      </c>
      <c r="AU227" s="4">
        <v>132338.76</v>
      </c>
      <c r="AV227" s="4">
        <v>21435606.43</v>
      </c>
      <c r="AW227" s="4">
        <v>19033322.25</v>
      </c>
      <c r="AX227" s="4">
        <v>1059307.61</v>
      </c>
      <c r="AY227" s="4">
        <v>1111335.9</v>
      </c>
      <c r="AZ227" s="4">
        <v>21203965.76</v>
      </c>
      <c r="BA227" s="4">
        <v>-2282872.83</v>
      </c>
      <c r="BB227" s="4">
        <v>693200</v>
      </c>
      <c r="BC227" s="4">
        <v>1938592.37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-171155.76</v>
      </c>
      <c r="BM227" s="4">
        <v>-178822.86</v>
      </c>
      <c r="BN227" s="4">
        <v>0</v>
      </c>
      <c r="BO227" s="4">
        <v>177763.78</v>
      </c>
      <c r="BP227" s="4">
        <v>409404.45</v>
      </c>
      <c r="BQ227" s="4">
        <v>0</v>
      </c>
      <c r="BR227" s="4">
        <v>-1048946.8</v>
      </c>
      <c r="BS227" s="4">
        <v>0</v>
      </c>
      <c r="BT227" s="4">
        <v>-1048946.8</v>
      </c>
      <c r="BU227" s="4">
        <v>-114850.75</v>
      </c>
      <c r="BV227" s="4">
        <v>2223381.87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2223381.87</v>
      </c>
      <c r="CC227" s="4">
        <v>0</v>
      </c>
      <c r="CD227" s="4">
        <v>125908.39</v>
      </c>
      <c r="CE227" s="4">
        <v>0</v>
      </c>
      <c r="CF227" s="4">
        <v>0</v>
      </c>
      <c r="CG227" s="4">
        <v>125908.39</v>
      </c>
      <c r="CH227" s="4">
        <v>1147324.65</v>
      </c>
      <c r="CI227" s="4">
        <v>12681203.53</v>
      </c>
      <c r="CJ227" s="4">
        <v>10794655.87</v>
      </c>
      <c r="CK227" s="4">
        <v>194403.65</v>
      </c>
      <c r="CL227" s="4">
        <v>24817587.7</v>
      </c>
      <c r="CM227" s="4">
        <v>21330192.97</v>
      </c>
      <c r="CN227" s="4">
        <v>1179759.5</v>
      </c>
      <c r="CO227" s="4">
        <v>1183913.55</v>
      </c>
      <c r="CP227" s="4">
        <v>23693866.02</v>
      </c>
      <c r="CQ227" s="4">
        <v>-1626584.46</v>
      </c>
      <c r="CR227" s="4">
        <v>0</v>
      </c>
      <c r="CS227" s="4">
        <v>3144647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-96607.31</v>
      </c>
      <c r="DC227" s="4">
        <v>-126927.08</v>
      </c>
      <c r="DD227" s="4">
        <v>0</v>
      </c>
      <c r="DE227" s="4">
        <v>1421455.23</v>
      </c>
      <c r="DF227" s="4">
        <v>2545176.91</v>
      </c>
      <c r="DG227" s="4">
        <v>0</v>
      </c>
      <c r="DH227" s="4">
        <v>-958006.8</v>
      </c>
      <c r="DI227" s="4">
        <v>0</v>
      </c>
      <c r="DJ227" s="4">
        <v>-958006.8</v>
      </c>
      <c r="DK227" s="4">
        <v>980675.72</v>
      </c>
      <c r="DL227" s="4">
        <v>1265375.07</v>
      </c>
      <c r="DM227" s="4">
        <v>0</v>
      </c>
      <c r="DN227" s="4">
        <v>0</v>
      </c>
      <c r="DO227" s="4">
        <v>0</v>
      </c>
      <c r="DP227" s="4">
        <v>0</v>
      </c>
      <c r="DQ227" s="4">
        <v>0</v>
      </c>
      <c r="DR227" s="4">
        <v>1265375.07</v>
      </c>
      <c r="DS227" s="4">
        <v>0</v>
      </c>
      <c r="DT227" s="4">
        <v>1106584.11</v>
      </c>
      <c r="DU227" s="4">
        <v>0</v>
      </c>
      <c r="DV227" s="4">
        <v>0</v>
      </c>
      <c r="DW227" s="4">
        <v>1106584.11</v>
      </c>
      <c r="DX227" s="4">
        <v>1619875.57</v>
      </c>
      <c r="DY227" s="4">
        <v>15152890.66</v>
      </c>
      <c r="DZ227" s="4">
        <v>11982232.8</v>
      </c>
      <c r="EA227" s="4">
        <v>206488.6</v>
      </c>
      <c r="EB227" s="4">
        <v>28961487.63</v>
      </c>
      <c r="EC227" s="4">
        <v>25914105.85</v>
      </c>
      <c r="ED227" s="4">
        <v>1113091.5</v>
      </c>
      <c r="EE227" s="4">
        <v>2204051.18</v>
      </c>
      <c r="EF227" s="4">
        <v>29231248.53</v>
      </c>
      <c r="EG227" s="4">
        <v>-6402520.63</v>
      </c>
      <c r="EH227" s="4">
        <v>80000</v>
      </c>
      <c r="EI227" s="4">
        <v>2979031</v>
      </c>
      <c r="EJ227" s="4">
        <v>0</v>
      </c>
      <c r="EK227" s="4">
        <v>0</v>
      </c>
      <c r="EL227" s="4">
        <v>0</v>
      </c>
      <c r="EM227" s="4">
        <v>0</v>
      </c>
      <c r="EN227" s="4">
        <v>0</v>
      </c>
      <c r="EO227" s="4">
        <v>0</v>
      </c>
      <c r="EP227" s="4">
        <v>0</v>
      </c>
      <c r="EQ227" s="4">
        <v>0</v>
      </c>
      <c r="ER227" s="4">
        <v>-23067.61</v>
      </c>
      <c r="ES227" s="4">
        <v>-102308.53</v>
      </c>
      <c r="ET227" s="4">
        <v>0</v>
      </c>
      <c r="EU227" s="4">
        <v>-3366557.24</v>
      </c>
      <c r="EV227" s="4">
        <v>-3636318.14</v>
      </c>
      <c r="EW227" s="4">
        <v>3500000.27</v>
      </c>
      <c r="EX227" s="4">
        <v>-208006.8</v>
      </c>
      <c r="EY227" s="4">
        <v>0</v>
      </c>
      <c r="EZ227" s="4">
        <v>3291993.47</v>
      </c>
      <c r="FA227" s="4">
        <v>-564199.97</v>
      </c>
      <c r="FB227" s="4">
        <v>4557368.54</v>
      </c>
      <c r="FC227" s="4">
        <v>0</v>
      </c>
      <c r="FD227" s="4">
        <v>0</v>
      </c>
      <c r="FE227" s="4">
        <v>0</v>
      </c>
      <c r="FF227" s="4">
        <v>0</v>
      </c>
      <c r="FG227" s="4">
        <v>0</v>
      </c>
      <c r="FH227" s="4">
        <v>4557368.54</v>
      </c>
      <c r="FI227" s="4">
        <v>0</v>
      </c>
      <c r="FJ227" s="4">
        <v>542384.14</v>
      </c>
      <c r="FK227" s="4">
        <v>0</v>
      </c>
      <c r="FL227" s="4">
        <v>0</v>
      </c>
      <c r="FM227" s="4">
        <v>542384.14</v>
      </c>
      <c r="FN227" s="11">
        <f t="shared" si="6"/>
        <v>-0.025134045229291968</v>
      </c>
      <c r="FO227" s="11">
        <f t="shared" si="7"/>
        <v>0.13863184278700671</v>
      </c>
    </row>
    <row r="228" spans="1:171" ht="12.75">
      <c r="A228" s="3" t="s">
        <v>287</v>
      </c>
      <c r="B228" s="4">
        <v>2357098.17</v>
      </c>
      <c r="C228" s="4">
        <v>4773255.11</v>
      </c>
      <c r="D228" s="4">
        <v>10007595.87</v>
      </c>
      <c r="E228" s="4">
        <v>85934.97</v>
      </c>
      <c r="F228" s="4">
        <v>17223884.12</v>
      </c>
      <c r="G228" s="4">
        <v>16433047.01</v>
      </c>
      <c r="H228" s="4">
        <v>531461.57</v>
      </c>
      <c r="I228" s="4">
        <v>972770.9</v>
      </c>
      <c r="J228" s="4">
        <v>17937279.48</v>
      </c>
      <c r="K228" s="4">
        <v>-5213727.54</v>
      </c>
      <c r="L228" s="4">
        <v>32700</v>
      </c>
      <c r="M228" s="4">
        <v>4436859.3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-40727.63</v>
      </c>
      <c r="W228" s="4">
        <v>-59853.29</v>
      </c>
      <c r="X228" s="4">
        <v>0</v>
      </c>
      <c r="Y228" s="4">
        <v>-784895.87</v>
      </c>
      <c r="Z228" s="4">
        <v>-1498291.23</v>
      </c>
      <c r="AA228" s="4">
        <v>0</v>
      </c>
      <c r="AB228" s="4">
        <v>-327233.18</v>
      </c>
      <c r="AC228" s="4">
        <v>593672.65</v>
      </c>
      <c r="AD228" s="4">
        <v>266439.47</v>
      </c>
      <c r="AE228" s="4">
        <v>-938320.07</v>
      </c>
      <c r="AF228" s="4">
        <v>1728639.23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1728639.23</v>
      </c>
      <c r="AM228" s="4">
        <v>0</v>
      </c>
      <c r="AN228" s="4">
        <v>269157.46</v>
      </c>
      <c r="AO228" s="4">
        <v>0</v>
      </c>
      <c r="AP228" s="4">
        <v>0</v>
      </c>
      <c r="AQ228" s="4">
        <v>269157.46</v>
      </c>
      <c r="AR228" s="4">
        <v>2469113.92</v>
      </c>
      <c r="AS228" s="4">
        <v>5269197.26</v>
      </c>
      <c r="AT228" s="4">
        <v>10701660.14</v>
      </c>
      <c r="AU228" s="4">
        <v>83310.72</v>
      </c>
      <c r="AV228" s="4">
        <v>18523282.04</v>
      </c>
      <c r="AW228" s="4">
        <v>16625433.63</v>
      </c>
      <c r="AX228" s="4">
        <v>1143107.28</v>
      </c>
      <c r="AY228" s="4">
        <v>1974480.06</v>
      </c>
      <c r="AZ228" s="4">
        <v>19743020.97</v>
      </c>
      <c r="BA228" s="4">
        <v>-7098925.07</v>
      </c>
      <c r="BB228" s="4">
        <v>500</v>
      </c>
      <c r="BC228" s="4">
        <v>3630166.6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-121848.36</v>
      </c>
      <c r="BM228" s="4">
        <v>-101235.37</v>
      </c>
      <c r="BN228" s="4">
        <v>0</v>
      </c>
      <c r="BO228" s="4">
        <v>-3590106.83</v>
      </c>
      <c r="BP228" s="4">
        <v>-4809845.76</v>
      </c>
      <c r="BQ228" s="4">
        <v>6637198.88</v>
      </c>
      <c r="BR228" s="4">
        <v>-210416.58</v>
      </c>
      <c r="BS228" s="4">
        <v>-593672.65</v>
      </c>
      <c r="BT228" s="4">
        <v>5833109.65</v>
      </c>
      <c r="BU228" s="4">
        <v>1197023.34</v>
      </c>
      <c r="BV228" s="4">
        <v>7564549.75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7564549.75</v>
      </c>
      <c r="CC228" s="4">
        <v>0</v>
      </c>
      <c r="CD228" s="4">
        <v>1466180.8</v>
      </c>
      <c r="CE228" s="4">
        <v>0</v>
      </c>
      <c r="CF228" s="4">
        <v>0</v>
      </c>
      <c r="CG228" s="4">
        <v>1466180.8</v>
      </c>
      <c r="CH228" s="4">
        <v>2763722.07</v>
      </c>
      <c r="CI228" s="4">
        <v>6684698.68</v>
      </c>
      <c r="CJ228" s="4">
        <v>11490048.45</v>
      </c>
      <c r="CK228" s="4">
        <v>127697.77</v>
      </c>
      <c r="CL228" s="4">
        <v>21066166.97</v>
      </c>
      <c r="CM228" s="4">
        <v>17064531</v>
      </c>
      <c r="CN228" s="4">
        <v>1282936.87</v>
      </c>
      <c r="CO228" s="4">
        <v>1401876.52</v>
      </c>
      <c r="CP228" s="4">
        <v>19749344.39</v>
      </c>
      <c r="CQ228" s="4">
        <v>-4593312.17</v>
      </c>
      <c r="CR228" s="4">
        <v>0</v>
      </c>
      <c r="CS228" s="4">
        <v>3519289.5</v>
      </c>
      <c r="CT228" s="4">
        <v>-26500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-188403.02</v>
      </c>
      <c r="DC228" s="4">
        <v>-232239.61</v>
      </c>
      <c r="DD228" s="4">
        <v>0</v>
      </c>
      <c r="DE228" s="4">
        <v>-1288925.69</v>
      </c>
      <c r="DF228" s="4">
        <v>27896.89</v>
      </c>
      <c r="DG228" s="4">
        <v>0</v>
      </c>
      <c r="DH228" s="4">
        <v>-516578.56</v>
      </c>
      <c r="DI228" s="4">
        <v>0</v>
      </c>
      <c r="DJ228" s="4">
        <v>-516578.56</v>
      </c>
      <c r="DK228" s="4">
        <v>-799429.08</v>
      </c>
      <c r="DL228" s="4">
        <v>7048749.66</v>
      </c>
      <c r="DM228" s="4">
        <v>0</v>
      </c>
      <c r="DN228" s="4">
        <v>0</v>
      </c>
      <c r="DO228" s="4">
        <v>0</v>
      </c>
      <c r="DP228" s="4">
        <v>0</v>
      </c>
      <c r="DQ228" s="4">
        <v>45870.5</v>
      </c>
      <c r="DR228" s="4">
        <v>7094620.16</v>
      </c>
      <c r="DS228" s="4">
        <v>0</v>
      </c>
      <c r="DT228" s="4">
        <v>666751.72</v>
      </c>
      <c r="DU228" s="4">
        <v>0</v>
      </c>
      <c r="DV228" s="4">
        <v>0</v>
      </c>
      <c r="DW228" s="4">
        <v>666751.72</v>
      </c>
      <c r="DX228" s="4">
        <v>3195081.22</v>
      </c>
      <c r="DY228" s="4">
        <v>8781086.58</v>
      </c>
      <c r="DZ228" s="4">
        <v>13091069.11</v>
      </c>
      <c r="EA228" s="4">
        <v>149752.99</v>
      </c>
      <c r="EB228" s="4">
        <v>25216989.9</v>
      </c>
      <c r="EC228" s="4">
        <v>18912367.57</v>
      </c>
      <c r="ED228" s="4">
        <v>1256659.77</v>
      </c>
      <c r="EE228" s="4">
        <v>3554259.34</v>
      </c>
      <c r="EF228" s="4">
        <v>23723286.68</v>
      </c>
      <c r="EG228" s="4">
        <v>-15410880.8</v>
      </c>
      <c r="EH228" s="4">
        <v>0</v>
      </c>
      <c r="EI228" s="4">
        <v>8413553.19</v>
      </c>
      <c r="EJ228" s="4">
        <v>-437640.41</v>
      </c>
      <c r="EK228" s="4">
        <v>0</v>
      </c>
      <c r="EL228" s="4">
        <v>0</v>
      </c>
      <c r="EM228" s="4">
        <v>0</v>
      </c>
      <c r="EN228" s="4">
        <v>-169200</v>
      </c>
      <c r="EO228" s="4">
        <v>0</v>
      </c>
      <c r="EP228" s="4">
        <v>0</v>
      </c>
      <c r="EQ228" s="4">
        <v>0</v>
      </c>
      <c r="ER228" s="4">
        <v>-370915.96</v>
      </c>
      <c r="ES228" s="4">
        <v>-380797</v>
      </c>
      <c r="ET228" s="4">
        <v>0</v>
      </c>
      <c r="EU228" s="4">
        <v>-7975083.98</v>
      </c>
      <c r="EV228" s="4">
        <v>-6481380.76</v>
      </c>
      <c r="EW228" s="4">
        <v>0</v>
      </c>
      <c r="EX228" s="4">
        <v>-516578.57</v>
      </c>
      <c r="EY228" s="4">
        <v>3560103.95</v>
      </c>
      <c r="EZ228" s="4">
        <v>3043525.38</v>
      </c>
      <c r="FA228" s="4">
        <v>-159830.8</v>
      </c>
      <c r="FB228" s="4">
        <v>10093053.51</v>
      </c>
      <c r="FC228" s="4">
        <v>0</v>
      </c>
      <c r="FD228" s="4">
        <v>0</v>
      </c>
      <c r="FE228" s="4">
        <v>0</v>
      </c>
      <c r="FF228" s="4">
        <v>0</v>
      </c>
      <c r="FG228" s="4">
        <v>0</v>
      </c>
      <c r="FH228" s="4">
        <v>10093053.51</v>
      </c>
      <c r="FI228" s="4">
        <v>0</v>
      </c>
      <c r="FJ228" s="4">
        <v>506920.92</v>
      </c>
      <c r="FK228" s="4">
        <v>0</v>
      </c>
      <c r="FL228" s="4">
        <v>0</v>
      </c>
      <c r="FM228" s="4">
        <v>506920.92</v>
      </c>
      <c r="FN228" s="11">
        <f t="shared" si="6"/>
        <v>-0.5060723310199684</v>
      </c>
      <c r="FO228" s="11">
        <f t="shared" si="7"/>
        <v>0.3801457917068841</v>
      </c>
    </row>
    <row r="229" spans="1:171" ht="12.75">
      <c r="A229" s="3" t="s">
        <v>288</v>
      </c>
      <c r="B229" s="4">
        <v>789155.91</v>
      </c>
      <c r="C229" s="4">
        <v>7130124.36</v>
      </c>
      <c r="D229" s="4">
        <v>3780198.13</v>
      </c>
      <c r="E229" s="4">
        <v>85009.1</v>
      </c>
      <c r="F229" s="4">
        <v>11784487.5</v>
      </c>
      <c r="G229" s="4">
        <v>11698432.54</v>
      </c>
      <c r="H229" s="4">
        <v>317485.69</v>
      </c>
      <c r="I229" s="4">
        <v>650509.24</v>
      </c>
      <c r="J229" s="4">
        <v>12666427.47</v>
      </c>
      <c r="K229" s="4">
        <v>-20000</v>
      </c>
      <c r="L229" s="4">
        <v>30000</v>
      </c>
      <c r="M229" s="4">
        <v>506253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-200894.25</v>
      </c>
      <c r="W229" s="4">
        <v>-21650.26</v>
      </c>
      <c r="X229" s="4">
        <v>0</v>
      </c>
      <c r="Y229" s="4">
        <v>315358.75</v>
      </c>
      <c r="Z229" s="4">
        <v>-566581.22</v>
      </c>
      <c r="AA229" s="4">
        <v>500000</v>
      </c>
      <c r="AB229" s="4">
        <v>-194668.96</v>
      </c>
      <c r="AC229" s="4">
        <v>0</v>
      </c>
      <c r="AD229" s="4">
        <v>305331.04</v>
      </c>
      <c r="AE229" s="4">
        <v>-263024.31</v>
      </c>
      <c r="AF229" s="4">
        <v>660685.04</v>
      </c>
      <c r="AG229" s="4">
        <v>0</v>
      </c>
      <c r="AH229" s="4">
        <v>0</v>
      </c>
      <c r="AI229" s="4">
        <v>2297</v>
      </c>
      <c r="AJ229" s="4">
        <v>0</v>
      </c>
      <c r="AK229" s="4">
        <v>0</v>
      </c>
      <c r="AL229" s="4">
        <v>662982.04</v>
      </c>
      <c r="AM229" s="4">
        <v>0</v>
      </c>
      <c r="AN229" s="4">
        <v>558870.25</v>
      </c>
      <c r="AO229" s="4">
        <v>0</v>
      </c>
      <c r="AP229" s="4">
        <v>0</v>
      </c>
      <c r="AQ229" s="4">
        <v>558870.25</v>
      </c>
      <c r="AR229" s="4">
        <v>838370.75</v>
      </c>
      <c r="AS229" s="4">
        <v>8099774.42</v>
      </c>
      <c r="AT229" s="4">
        <v>4509213.27</v>
      </c>
      <c r="AU229" s="4">
        <v>115053</v>
      </c>
      <c r="AV229" s="4">
        <v>13562411.44</v>
      </c>
      <c r="AW229" s="4">
        <v>11473436.56</v>
      </c>
      <c r="AX229" s="4">
        <v>392926.96</v>
      </c>
      <c r="AY229" s="4">
        <v>641740.84</v>
      </c>
      <c r="AZ229" s="4">
        <v>12508104.36</v>
      </c>
      <c r="BA229" s="4">
        <v>-774568.31</v>
      </c>
      <c r="BB229" s="4">
        <v>11000</v>
      </c>
      <c r="BC229" s="4">
        <v>646000</v>
      </c>
      <c r="BD229" s="4">
        <v>-71664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-173614.41</v>
      </c>
      <c r="BM229" s="4">
        <v>-1165.83</v>
      </c>
      <c r="BN229" s="4">
        <v>0</v>
      </c>
      <c r="BO229" s="4">
        <v>-362846.72</v>
      </c>
      <c r="BP229" s="4">
        <v>691460.36</v>
      </c>
      <c r="BQ229" s="4">
        <v>0</v>
      </c>
      <c r="BR229" s="4">
        <v>-255767.1</v>
      </c>
      <c r="BS229" s="4">
        <v>0</v>
      </c>
      <c r="BT229" s="4">
        <v>-255767.1</v>
      </c>
      <c r="BU229" s="4">
        <v>836718.33</v>
      </c>
      <c r="BV229" s="4">
        <v>404917.94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404917.94</v>
      </c>
      <c r="CC229" s="4">
        <v>0</v>
      </c>
      <c r="CD229" s="4">
        <v>1395588.58</v>
      </c>
      <c r="CE229" s="4">
        <v>0</v>
      </c>
      <c r="CF229" s="4">
        <v>0</v>
      </c>
      <c r="CG229" s="4">
        <v>1395588.58</v>
      </c>
      <c r="CH229" s="4">
        <v>904142.44</v>
      </c>
      <c r="CI229" s="4">
        <v>9756003.26</v>
      </c>
      <c r="CJ229" s="4">
        <v>6216489.6</v>
      </c>
      <c r="CK229" s="4">
        <v>201428.68</v>
      </c>
      <c r="CL229" s="4">
        <v>17078063.98</v>
      </c>
      <c r="CM229" s="4">
        <v>13332964.92</v>
      </c>
      <c r="CN229" s="4">
        <v>633959.53</v>
      </c>
      <c r="CO229" s="4">
        <v>1010838.17</v>
      </c>
      <c r="CP229" s="4">
        <v>14977762.62</v>
      </c>
      <c r="CQ229" s="4">
        <v>-1880117.84</v>
      </c>
      <c r="CR229" s="4">
        <v>0</v>
      </c>
      <c r="CS229" s="4">
        <v>229368.81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-177820.2</v>
      </c>
      <c r="DC229" s="4">
        <v>-462</v>
      </c>
      <c r="DD229" s="4">
        <v>0</v>
      </c>
      <c r="DE229" s="4">
        <v>-1828569.23</v>
      </c>
      <c r="DF229" s="4">
        <v>271732.13</v>
      </c>
      <c r="DG229" s="4">
        <v>0</v>
      </c>
      <c r="DH229" s="4">
        <v>-126670.26</v>
      </c>
      <c r="DI229" s="4">
        <v>0</v>
      </c>
      <c r="DJ229" s="4">
        <v>-126670.26</v>
      </c>
      <c r="DK229" s="4">
        <v>-369558.84</v>
      </c>
      <c r="DL229" s="4">
        <v>278247.68</v>
      </c>
      <c r="DM229" s="4">
        <v>0</v>
      </c>
      <c r="DN229" s="4">
        <v>0</v>
      </c>
      <c r="DO229" s="4">
        <v>0</v>
      </c>
      <c r="DP229" s="4">
        <v>0</v>
      </c>
      <c r="DQ229" s="4">
        <v>0</v>
      </c>
      <c r="DR229" s="4">
        <v>278247.68</v>
      </c>
      <c r="DS229" s="4">
        <v>0</v>
      </c>
      <c r="DT229" s="4">
        <v>1026029.74</v>
      </c>
      <c r="DU229" s="4">
        <v>0</v>
      </c>
      <c r="DV229" s="4">
        <v>0</v>
      </c>
      <c r="DW229" s="4">
        <v>1026029.74</v>
      </c>
      <c r="DX229" s="4">
        <v>804404.66</v>
      </c>
      <c r="DY229" s="4">
        <v>11920575.97</v>
      </c>
      <c r="DZ229" s="4">
        <v>8710367.48</v>
      </c>
      <c r="EA229" s="4">
        <v>154136.42</v>
      </c>
      <c r="EB229" s="4">
        <v>21589484.53</v>
      </c>
      <c r="EC229" s="4">
        <v>18335738.2</v>
      </c>
      <c r="ED229" s="4">
        <v>614416.62</v>
      </c>
      <c r="EE229" s="4">
        <v>1495403.52</v>
      </c>
      <c r="EF229" s="4">
        <v>20445558.34</v>
      </c>
      <c r="EG229" s="4">
        <v>-402018.9</v>
      </c>
      <c r="EH229" s="4">
        <v>16000</v>
      </c>
      <c r="EI229" s="4">
        <v>111523.73</v>
      </c>
      <c r="EJ229" s="4">
        <v>0</v>
      </c>
      <c r="EK229" s="4">
        <v>0</v>
      </c>
      <c r="EL229" s="4">
        <v>0</v>
      </c>
      <c r="EM229" s="4">
        <v>0</v>
      </c>
      <c r="EN229" s="4">
        <v>0</v>
      </c>
      <c r="EO229" s="4">
        <v>0</v>
      </c>
      <c r="EP229" s="4">
        <v>0</v>
      </c>
      <c r="EQ229" s="4">
        <v>0</v>
      </c>
      <c r="ER229" s="4">
        <v>130037.8</v>
      </c>
      <c r="ES229" s="4">
        <v>-15238.09</v>
      </c>
      <c r="ET229" s="4">
        <v>0</v>
      </c>
      <c r="EU229" s="4">
        <v>-144457.37</v>
      </c>
      <c r="EV229" s="4">
        <v>999468.82</v>
      </c>
      <c r="EW229" s="4">
        <v>0</v>
      </c>
      <c r="EX229" s="4">
        <v>-99649.76</v>
      </c>
      <c r="EY229" s="4">
        <v>0</v>
      </c>
      <c r="EZ229" s="4">
        <v>-99649.76</v>
      </c>
      <c r="FA229" s="4">
        <v>546969.42</v>
      </c>
      <c r="FB229" s="4">
        <v>178597.92</v>
      </c>
      <c r="FC229" s="4">
        <v>0</v>
      </c>
      <c r="FD229" s="4">
        <v>0</v>
      </c>
      <c r="FE229" s="4">
        <v>0</v>
      </c>
      <c r="FF229" s="4">
        <v>0</v>
      </c>
      <c r="FG229" s="4">
        <v>0</v>
      </c>
      <c r="FH229" s="4">
        <v>178597.92</v>
      </c>
      <c r="FI229" s="4">
        <v>0</v>
      </c>
      <c r="FJ229" s="4">
        <v>1572999.16</v>
      </c>
      <c r="FK229" s="4">
        <v>0</v>
      </c>
      <c r="FL229" s="4">
        <v>0</v>
      </c>
      <c r="FM229" s="4">
        <v>1572999.16</v>
      </c>
      <c r="FN229" s="11">
        <f t="shared" si="6"/>
        <v>0.06466481809975848</v>
      </c>
      <c r="FO229" s="11">
        <f t="shared" si="7"/>
        <v>0</v>
      </c>
    </row>
    <row r="230" spans="1:171" ht="12.75">
      <c r="A230" s="3" t="s">
        <v>289</v>
      </c>
      <c r="B230" s="4">
        <v>181211.64</v>
      </c>
      <c r="C230" s="4">
        <v>1533521.33</v>
      </c>
      <c r="D230" s="4">
        <v>2291319.8</v>
      </c>
      <c r="E230" s="4">
        <v>9830.94</v>
      </c>
      <c r="F230" s="4">
        <v>4015883.71</v>
      </c>
      <c r="G230" s="4">
        <v>3180362.52</v>
      </c>
      <c r="H230" s="4">
        <v>450883.24</v>
      </c>
      <c r="I230" s="4">
        <v>158797</v>
      </c>
      <c r="J230" s="4">
        <v>3790042.76</v>
      </c>
      <c r="K230" s="4">
        <v>-465446.16</v>
      </c>
      <c r="L230" s="4">
        <v>20880</v>
      </c>
      <c r="M230" s="4">
        <v>126680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-3637.77</v>
      </c>
      <c r="W230" s="4">
        <v>-3637.77</v>
      </c>
      <c r="X230" s="4">
        <v>0</v>
      </c>
      <c r="Y230" s="4">
        <v>-321523.93</v>
      </c>
      <c r="Z230" s="4">
        <v>-95682.98</v>
      </c>
      <c r="AA230" s="4">
        <v>350000</v>
      </c>
      <c r="AB230" s="4">
        <v>-88889</v>
      </c>
      <c r="AC230" s="4">
        <v>-10000</v>
      </c>
      <c r="AD230" s="4">
        <v>251111</v>
      </c>
      <c r="AE230" s="4">
        <v>140578.75</v>
      </c>
      <c r="AF230" s="4">
        <v>350000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350000</v>
      </c>
      <c r="AM230" s="4">
        <v>0</v>
      </c>
      <c r="AN230" s="4">
        <v>199207.96</v>
      </c>
      <c r="AO230" s="4">
        <v>0</v>
      </c>
      <c r="AP230" s="4">
        <v>0</v>
      </c>
      <c r="AQ230" s="4">
        <v>199207.96</v>
      </c>
      <c r="AR230" s="4">
        <v>311387.5</v>
      </c>
      <c r="AS230" s="4">
        <v>1817857.38</v>
      </c>
      <c r="AT230" s="4">
        <v>2184145.97</v>
      </c>
      <c r="AU230" s="4">
        <v>9728.05</v>
      </c>
      <c r="AV230" s="4">
        <v>4323118.9</v>
      </c>
      <c r="AW230" s="4">
        <v>3381108.36</v>
      </c>
      <c r="AX230" s="4">
        <v>647249</v>
      </c>
      <c r="AY230" s="4">
        <v>179425.07</v>
      </c>
      <c r="AZ230" s="4">
        <v>4207782.43</v>
      </c>
      <c r="BA230" s="4">
        <v>-177822.96</v>
      </c>
      <c r="BB230" s="4">
        <v>75427</v>
      </c>
      <c r="BC230" s="4">
        <v>121650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-11021.5</v>
      </c>
      <c r="BM230" s="4">
        <v>-11021.5</v>
      </c>
      <c r="BN230" s="4">
        <v>0</v>
      </c>
      <c r="BO230" s="4">
        <v>8232.54</v>
      </c>
      <c r="BP230" s="4">
        <v>123569.01</v>
      </c>
      <c r="BQ230" s="4">
        <v>0</v>
      </c>
      <c r="BR230" s="4">
        <v>-115300</v>
      </c>
      <c r="BS230" s="4">
        <v>10000</v>
      </c>
      <c r="BT230" s="4">
        <v>-105300</v>
      </c>
      <c r="BU230" s="4">
        <v>35586.94</v>
      </c>
      <c r="BV230" s="4">
        <v>244700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244700</v>
      </c>
      <c r="CC230" s="4">
        <v>0</v>
      </c>
      <c r="CD230" s="4">
        <v>234794.9</v>
      </c>
      <c r="CE230" s="4">
        <v>0</v>
      </c>
      <c r="CF230" s="4">
        <v>0</v>
      </c>
      <c r="CG230" s="4">
        <v>234794.9</v>
      </c>
      <c r="CH230" s="4">
        <v>308430.32</v>
      </c>
      <c r="CI230" s="4">
        <v>2147648.03</v>
      </c>
      <c r="CJ230" s="4">
        <v>2452480.41</v>
      </c>
      <c r="CK230" s="4">
        <v>17051.25</v>
      </c>
      <c r="CL230" s="4">
        <v>4925610.01</v>
      </c>
      <c r="CM230" s="4">
        <v>3727701.69</v>
      </c>
      <c r="CN230" s="4">
        <v>584715.84</v>
      </c>
      <c r="CO230" s="4">
        <v>308596.09</v>
      </c>
      <c r="CP230" s="4">
        <v>4621013.62</v>
      </c>
      <c r="CQ230" s="4">
        <v>-195485.48</v>
      </c>
      <c r="CR230" s="4">
        <v>162997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-10523.62</v>
      </c>
      <c r="DC230" s="4">
        <v>-10523.62</v>
      </c>
      <c r="DD230" s="4">
        <v>0</v>
      </c>
      <c r="DE230" s="4">
        <v>-43012.1</v>
      </c>
      <c r="DF230" s="4">
        <v>261584.29</v>
      </c>
      <c r="DG230" s="4">
        <v>0</v>
      </c>
      <c r="DH230" s="4">
        <v>-140400</v>
      </c>
      <c r="DI230" s="4">
        <v>0</v>
      </c>
      <c r="DJ230" s="4">
        <v>-140400</v>
      </c>
      <c r="DK230" s="4">
        <v>188235.15</v>
      </c>
      <c r="DL230" s="4">
        <v>104300</v>
      </c>
      <c r="DM230" s="4">
        <v>0</v>
      </c>
      <c r="DN230" s="4">
        <v>0</v>
      </c>
      <c r="DO230" s="4">
        <v>0</v>
      </c>
      <c r="DP230" s="4">
        <v>0</v>
      </c>
      <c r="DQ230" s="4">
        <v>0</v>
      </c>
      <c r="DR230" s="4">
        <v>104300</v>
      </c>
      <c r="DS230" s="4">
        <v>0</v>
      </c>
      <c r="DT230" s="4">
        <v>423030.05</v>
      </c>
      <c r="DU230" s="4">
        <v>0</v>
      </c>
      <c r="DV230" s="4">
        <v>0</v>
      </c>
      <c r="DW230" s="4">
        <v>423030.05</v>
      </c>
      <c r="DX230" s="4">
        <v>392640.55</v>
      </c>
      <c r="DY230" s="4">
        <v>2620030.94</v>
      </c>
      <c r="DZ230" s="4">
        <v>2467399.92</v>
      </c>
      <c r="EA230" s="4">
        <v>33236.27</v>
      </c>
      <c r="EB230" s="4">
        <v>5513307.68</v>
      </c>
      <c r="EC230" s="4">
        <v>4025523.19</v>
      </c>
      <c r="ED230" s="4">
        <v>693218.58</v>
      </c>
      <c r="EE230" s="4">
        <v>361546.8</v>
      </c>
      <c r="EF230" s="4">
        <v>5080288.57</v>
      </c>
      <c r="EG230" s="4">
        <v>-670361</v>
      </c>
      <c r="EH230" s="4">
        <v>0</v>
      </c>
      <c r="EI230" s="4">
        <v>683000</v>
      </c>
      <c r="EJ230" s="4">
        <v>0</v>
      </c>
      <c r="EK230" s="4">
        <v>0</v>
      </c>
      <c r="EL230" s="4">
        <v>0</v>
      </c>
      <c r="EM230" s="4">
        <v>0</v>
      </c>
      <c r="EN230" s="4">
        <v>0</v>
      </c>
      <c r="EO230" s="4">
        <v>0</v>
      </c>
      <c r="EP230" s="4">
        <v>0</v>
      </c>
      <c r="EQ230" s="4">
        <v>0</v>
      </c>
      <c r="ER230" s="4">
        <v>-2380.76</v>
      </c>
      <c r="ES230" s="4">
        <v>-2380.76</v>
      </c>
      <c r="ET230" s="4">
        <v>0</v>
      </c>
      <c r="EU230" s="4">
        <v>10258.24</v>
      </c>
      <c r="EV230" s="4">
        <v>443277.35</v>
      </c>
      <c r="EW230" s="4">
        <v>0</v>
      </c>
      <c r="EX230" s="4">
        <v>-104300</v>
      </c>
      <c r="EY230" s="4">
        <v>0</v>
      </c>
      <c r="EZ230" s="4">
        <v>-104300</v>
      </c>
      <c r="FA230" s="4">
        <v>226499.23</v>
      </c>
      <c r="FB230" s="4">
        <v>0</v>
      </c>
      <c r="FC230" s="4">
        <v>0</v>
      </c>
      <c r="FD230" s="4">
        <v>0</v>
      </c>
      <c r="FE230" s="4">
        <v>0</v>
      </c>
      <c r="FF230" s="4">
        <v>0</v>
      </c>
      <c r="FG230" s="4">
        <v>0</v>
      </c>
      <c r="FH230" s="4">
        <v>0</v>
      </c>
      <c r="FI230" s="4">
        <v>0</v>
      </c>
      <c r="FJ230" s="4">
        <v>649529.28</v>
      </c>
      <c r="FK230" s="4">
        <v>0</v>
      </c>
      <c r="FL230" s="4">
        <v>0</v>
      </c>
      <c r="FM230" s="4">
        <v>649529.28</v>
      </c>
      <c r="FN230" s="11">
        <f t="shared" si="6"/>
        <v>0.1329052743887495</v>
      </c>
      <c r="FO230" s="11">
        <f t="shared" si="7"/>
        <v>0</v>
      </c>
    </row>
    <row r="231" spans="1:171" ht="12.75">
      <c r="A231" s="3" t="s">
        <v>290</v>
      </c>
      <c r="B231" s="4">
        <v>4943783.37</v>
      </c>
      <c r="C231" s="4">
        <v>20510674.81</v>
      </c>
      <c r="D231" s="4">
        <v>9877321.11</v>
      </c>
      <c r="E231" s="4">
        <v>367136</v>
      </c>
      <c r="F231" s="4">
        <v>35698915.29</v>
      </c>
      <c r="G231" s="4">
        <v>29356579.12</v>
      </c>
      <c r="H231" s="4">
        <v>2299100.6</v>
      </c>
      <c r="I231" s="4">
        <v>1298836.23</v>
      </c>
      <c r="J231" s="4">
        <v>32954515.95</v>
      </c>
      <c r="K231" s="4">
        <v>-3222777.04</v>
      </c>
      <c r="L231" s="4">
        <v>860117.6</v>
      </c>
      <c r="M231" s="4">
        <v>736560</v>
      </c>
      <c r="N231" s="4">
        <v>0</v>
      </c>
      <c r="O231" s="4">
        <v>0</v>
      </c>
      <c r="P231" s="4">
        <v>0</v>
      </c>
      <c r="Q231" s="4">
        <v>0</v>
      </c>
      <c r="R231" s="4">
        <v>-46500</v>
      </c>
      <c r="S231" s="4">
        <v>0</v>
      </c>
      <c r="T231" s="4">
        <v>0</v>
      </c>
      <c r="U231" s="4">
        <v>0</v>
      </c>
      <c r="V231" s="4">
        <v>-434417.19</v>
      </c>
      <c r="W231" s="4">
        <v>-56840.48</v>
      </c>
      <c r="X231" s="4">
        <v>0</v>
      </c>
      <c r="Y231" s="4">
        <v>-2107016.63</v>
      </c>
      <c r="Z231" s="4">
        <v>637382.71</v>
      </c>
      <c r="AA231" s="4">
        <v>0</v>
      </c>
      <c r="AB231" s="4">
        <v>-484204.51</v>
      </c>
      <c r="AC231" s="4">
        <v>0</v>
      </c>
      <c r="AD231" s="4">
        <v>-484204.51</v>
      </c>
      <c r="AE231" s="4">
        <v>1465942.69</v>
      </c>
      <c r="AF231" s="4">
        <v>782133.22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782133.22</v>
      </c>
      <c r="AM231" s="4">
        <v>0</v>
      </c>
      <c r="AN231" s="4">
        <v>3850770.42</v>
      </c>
      <c r="AO231" s="4">
        <v>0</v>
      </c>
      <c r="AP231" s="4">
        <v>0</v>
      </c>
      <c r="AQ231" s="4">
        <v>3850770.42</v>
      </c>
      <c r="AR231" s="4">
        <v>6195514.7</v>
      </c>
      <c r="AS231" s="4">
        <v>25859176.19</v>
      </c>
      <c r="AT231" s="4">
        <v>12158560.45</v>
      </c>
      <c r="AU231" s="4">
        <v>594321.34</v>
      </c>
      <c r="AV231" s="4">
        <v>44807572.68</v>
      </c>
      <c r="AW231" s="4">
        <v>34334247.67</v>
      </c>
      <c r="AX231" s="4">
        <v>3415511.1</v>
      </c>
      <c r="AY231" s="4">
        <v>3214781.71</v>
      </c>
      <c r="AZ231" s="4">
        <v>40964540.48</v>
      </c>
      <c r="BA231" s="4">
        <v>-8392075.76</v>
      </c>
      <c r="BB231" s="4">
        <v>349389.14</v>
      </c>
      <c r="BC231" s="4">
        <v>1347420.52</v>
      </c>
      <c r="BD231" s="4">
        <v>0</v>
      </c>
      <c r="BE231" s="4">
        <v>0</v>
      </c>
      <c r="BF231" s="4">
        <v>0</v>
      </c>
      <c r="BG231" s="4">
        <v>0</v>
      </c>
      <c r="BH231" s="4">
        <v>-1269500</v>
      </c>
      <c r="BI231" s="4">
        <v>0</v>
      </c>
      <c r="BJ231" s="4">
        <v>0</v>
      </c>
      <c r="BK231" s="4">
        <v>0</v>
      </c>
      <c r="BL231" s="4">
        <v>223686.87</v>
      </c>
      <c r="BM231" s="4">
        <v>-46825.92</v>
      </c>
      <c r="BN231" s="4">
        <v>0</v>
      </c>
      <c r="BO231" s="4">
        <v>-7741079.23</v>
      </c>
      <c r="BP231" s="4">
        <v>-3898047.03</v>
      </c>
      <c r="BQ231" s="4">
        <v>1267000</v>
      </c>
      <c r="BR231" s="4">
        <v>-713018.32</v>
      </c>
      <c r="BS231" s="4">
        <v>0</v>
      </c>
      <c r="BT231" s="4">
        <v>553981.68</v>
      </c>
      <c r="BU231" s="4">
        <v>-3559972.84</v>
      </c>
      <c r="BV231" s="4">
        <v>1336114.9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1336114.9</v>
      </c>
      <c r="CC231" s="4">
        <v>0</v>
      </c>
      <c r="CD231" s="4">
        <v>290797.58</v>
      </c>
      <c r="CE231" s="4">
        <v>0</v>
      </c>
      <c r="CF231" s="4">
        <v>0</v>
      </c>
      <c r="CG231" s="4">
        <v>290797.58</v>
      </c>
      <c r="CH231" s="4">
        <v>6934024.77</v>
      </c>
      <c r="CI231" s="4">
        <v>34523723.64</v>
      </c>
      <c r="CJ231" s="4">
        <v>13303418.84</v>
      </c>
      <c r="CK231" s="4">
        <v>713993.22</v>
      </c>
      <c r="CL231" s="4">
        <v>55475160.47</v>
      </c>
      <c r="CM231" s="4">
        <v>41115732.73</v>
      </c>
      <c r="CN231" s="4">
        <v>3821126.39</v>
      </c>
      <c r="CO231" s="4">
        <v>3384587.58</v>
      </c>
      <c r="CP231" s="4">
        <v>48321446.7</v>
      </c>
      <c r="CQ231" s="4">
        <v>-6457442.01</v>
      </c>
      <c r="CR231" s="4">
        <v>0</v>
      </c>
      <c r="CS231" s="4">
        <v>5343431.28</v>
      </c>
      <c r="CT231" s="4">
        <v>0</v>
      </c>
      <c r="CU231" s="4">
        <v>0</v>
      </c>
      <c r="CV231" s="4">
        <v>0</v>
      </c>
      <c r="CW231" s="4">
        <v>0</v>
      </c>
      <c r="CX231" s="4">
        <v>-2628000</v>
      </c>
      <c r="CY231" s="4">
        <v>0</v>
      </c>
      <c r="CZ231" s="4">
        <v>0</v>
      </c>
      <c r="DA231" s="4">
        <v>0</v>
      </c>
      <c r="DB231" s="4">
        <v>220408.22</v>
      </c>
      <c r="DC231" s="4">
        <v>-106572.76</v>
      </c>
      <c r="DD231" s="4">
        <v>0</v>
      </c>
      <c r="DE231" s="4">
        <v>-3521602.51</v>
      </c>
      <c r="DF231" s="4">
        <v>3632111.26</v>
      </c>
      <c r="DG231" s="4">
        <v>4134194.7</v>
      </c>
      <c r="DH231" s="4">
        <v>-2336169.19</v>
      </c>
      <c r="DI231" s="4">
        <v>0</v>
      </c>
      <c r="DJ231" s="4">
        <v>1798025.51</v>
      </c>
      <c r="DK231" s="4">
        <v>3573136.19</v>
      </c>
      <c r="DL231" s="4">
        <v>3134140.41</v>
      </c>
      <c r="DM231" s="4">
        <v>0</v>
      </c>
      <c r="DN231" s="4">
        <v>0</v>
      </c>
      <c r="DO231" s="4">
        <v>0</v>
      </c>
      <c r="DP231" s="4">
        <v>0</v>
      </c>
      <c r="DQ231" s="4">
        <v>0</v>
      </c>
      <c r="DR231" s="4">
        <v>3134140.41</v>
      </c>
      <c r="DS231" s="4">
        <v>0</v>
      </c>
      <c r="DT231" s="4">
        <v>3863933.77</v>
      </c>
      <c r="DU231" s="4">
        <v>0</v>
      </c>
      <c r="DV231" s="4">
        <v>0</v>
      </c>
      <c r="DW231" s="4">
        <v>3863933.77</v>
      </c>
      <c r="DX231" s="4">
        <v>7274001.35</v>
      </c>
      <c r="DY231" s="4">
        <v>45510651.57</v>
      </c>
      <c r="DZ231" s="4">
        <v>16214561.85</v>
      </c>
      <c r="EA231" s="4">
        <v>972240.66</v>
      </c>
      <c r="EB231" s="4">
        <v>69971455.43</v>
      </c>
      <c r="EC231" s="4">
        <v>50386177.83</v>
      </c>
      <c r="ED231" s="4">
        <v>4258150.8</v>
      </c>
      <c r="EE231" s="4">
        <v>5298639.77</v>
      </c>
      <c r="EF231" s="4">
        <v>59942968.4</v>
      </c>
      <c r="EG231" s="4">
        <v>-9235011.48</v>
      </c>
      <c r="EH231" s="4">
        <v>0</v>
      </c>
      <c r="EI231" s="4">
        <v>3106855.93</v>
      </c>
      <c r="EJ231" s="4">
        <v>0</v>
      </c>
      <c r="EK231" s="4">
        <v>0</v>
      </c>
      <c r="EL231" s="4">
        <v>0</v>
      </c>
      <c r="EM231" s="4">
        <v>0</v>
      </c>
      <c r="EN231" s="4">
        <v>-800</v>
      </c>
      <c r="EO231" s="4">
        <v>0</v>
      </c>
      <c r="EP231" s="4">
        <v>0</v>
      </c>
      <c r="EQ231" s="4">
        <v>0</v>
      </c>
      <c r="ER231" s="4">
        <v>37190.39</v>
      </c>
      <c r="ES231" s="4">
        <v>-123758.76</v>
      </c>
      <c r="ET231" s="4">
        <v>0</v>
      </c>
      <c r="EU231" s="4">
        <v>-6091765.16</v>
      </c>
      <c r="EV231" s="4">
        <v>3936721.87</v>
      </c>
      <c r="EW231" s="4">
        <v>467332.77</v>
      </c>
      <c r="EX231" s="4">
        <v>-1210163.94</v>
      </c>
      <c r="EY231" s="4">
        <v>0</v>
      </c>
      <c r="EZ231" s="4">
        <v>-742831.17</v>
      </c>
      <c r="FA231" s="4">
        <v>2024105.16</v>
      </c>
      <c r="FB231" s="4">
        <v>2391309.24</v>
      </c>
      <c r="FC231" s="4">
        <v>0</v>
      </c>
      <c r="FD231" s="4">
        <v>0</v>
      </c>
      <c r="FE231" s="4">
        <v>0</v>
      </c>
      <c r="FF231" s="4">
        <v>0</v>
      </c>
      <c r="FG231" s="4">
        <v>0</v>
      </c>
      <c r="FH231" s="4">
        <v>2391309.24</v>
      </c>
      <c r="FI231" s="4">
        <v>0</v>
      </c>
      <c r="FJ231" s="4">
        <v>5888038.93</v>
      </c>
      <c r="FK231" s="4">
        <v>0</v>
      </c>
      <c r="FL231" s="4">
        <v>0</v>
      </c>
      <c r="FM231" s="4">
        <v>5888038.93</v>
      </c>
      <c r="FN231" s="11">
        <f t="shared" si="6"/>
        <v>0.06157037585576487</v>
      </c>
      <c r="FO231" s="11">
        <f t="shared" si="7"/>
        <v>0</v>
      </c>
    </row>
    <row r="232" spans="1:171" ht="12.75">
      <c r="A232" s="6" t="s">
        <v>31</v>
      </c>
      <c r="B232" s="7">
        <f aca="true" t="shared" si="8" ref="B232:AG232">SUM(B5:B231)</f>
        <v>1400972633.5700006</v>
      </c>
      <c r="C232" s="7">
        <f t="shared" si="8"/>
        <v>6093368085.490001</v>
      </c>
      <c r="D232" s="7">
        <f t="shared" si="8"/>
        <v>4002953307.8400006</v>
      </c>
      <c r="E232" s="7">
        <f t="shared" si="8"/>
        <v>192287831.9899999</v>
      </c>
      <c r="F232" s="7">
        <f t="shared" si="8"/>
        <v>11689581858.89</v>
      </c>
      <c r="G232" s="7">
        <f t="shared" si="8"/>
        <v>9566185329.7</v>
      </c>
      <c r="H232" s="7">
        <f t="shared" si="8"/>
        <v>1033002125.2200003</v>
      </c>
      <c r="I232" s="7">
        <f t="shared" si="8"/>
        <v>803357318.7200004</v>
      </c>
      <c r="J232" s="7">
        <f t="shared" si="8"/>
        <v>11402544773.640005</v>
      </c>
      <c r="K232" s="7">
        <f t="shared" si="8"/>
        <v>-1735568085.41</v>
      </c>
      <c r="L232" s="7">
        <f t="shared" si="8"/>
        <v>500082269.6100001</v>
      </c>
      <c r="M232" s="7">
        <f t="shared" si="8"/>
        <v>659705730.3499995</v>
      </c>
      <c r="N232" s="7">
        <f t="shared" si="8"/>
        <v>-66929212.31000001</v>
      </c>
      <c r="O232" s="7">
        <f t="shared" si="8"/>
        <v>0</v>
      </c>
      <c r="P232" s="7">
        <f t="shared" si="8"/>
        <v>-40679171.08</v>
      </c>
      <c r="Q232" s="7">
        <f t="shared" si="8"/>
        <v>321134050.67</v>
      </c>
      <c r="R232" s="7">
        <f t="shared" si="8"/>
        <v>-1504578</v>
      </c>
      <c r="S232" s="7">
        <f t="shared" si="8"/>
        <v>1849002.9</v>
      </c>
      <c r="T232" s="7">
        <f t="shared" si="8"/>
        <v>-1473867.6400000001</v>
      </c>
      <c r="U232" s="7">
        <f t="shared" si="8"/>
        <v>25131690.73</v>
      </c>
      <c r="V232" s="7">
        <f t="shared" si="8"/>
        <v>-124190251.00999992</v>
      </c>
      <c r="W232" s="7">
        <f t="shared" si="8"/>
        <v>-135747962.63</v>
      </c>
      <c r="X232" s="7">
        <f t="shared" si="8"/>
        <v>0</v>
      </c>
      <c r="Y232" s="7">
        <f t="shared" si="8"/>
        <v>-462442421.1899999</v>
      </c>
      <c r="Z232" s="7">
        <f t="shared" si="8"/>
        <v>-175405335.94</v>
      </c>
      <c r="AA232" s="7">
        <f t="shared" si="8"/>
        <v>1139857827.61</v>
      </c>
      <c r="AB232" s="7">
        <f t="shared" si="8"/>
        <v>-767177048.3999997</v>
      </c>
      <c r="AC232" s="7">
        <f t="shared" si="8"/>
        <v>-143489799.41</v>
      </c>
      <c r="AD232" s="7">
        <f t="shared" si="8"/>
        <v>229190979.79999995</v>
      </c>
      <c r="AE232" s="7">
        <f t="shared" si="8"/>
        <v>86554238.61999992</v>
      </c>
      <c r="AF232" s="7">
        <f t="shared" si="8"/>
        <v>3597576591.0899997</v>
      </c>
      <c r="AG232" s="7">
        <f t="shared" si="8"/>
        <v>607050.21</v>
      </c>
      <c r="AH232" s="7">
        <f aca="true" t="shared" si="9" ref="AH232:BM232">SUM(AH5:AH231)</f>
        <v>24187765.890000004</v>
      </c>
      <c r="AI232" s="7">
        <f t="shared" si="9"/>
        <v>469285.04000000004</v>
      </c>
      <c r="AJ232" s="7">
        <f t="shared" si="9"/>
        <v>2592540.14</v>
      </c>
      <c r="AK232" s="7">
        <f t="shared" si="9"/>
        <v>11329300.35</v>
      </c>
      <c r="AL232" s="7">
        <f t="shared" si="9"/>
        <v>3636762532.7200003</v>
      </c>
      <c r="AM232" s="7">
        <f t="shared" si="9"/>
        <v>6912168.85</v>
      </c>
      <c r="AN232" s="7">
        <f t="shared" si="9"/>
        <v>613190547.4700001</v>
      </c>
      <c r="AO232" s="7">
        <f t="shared" si="9"/>
        <v>69757239.77000001</v>
      </c>
      <c r="AP232" s="7">
        <f t="shared" si="9"/>
        <v>0</v>
      </c>
      <c r="AQ232" s="7">
        <f t="shared" si="9"/>
        <v>682947787.2400002</v>
      </c>
      <c r="AR232" s="7">
        <f t="shared" si="9"/>
        <v>1521479394.68</v>
      </c>
      <c r="AS232" s="7">
        <f t="shared" si="9"/>
        <v>7166283812.069997</v>
      </c>
      <c r="AT232" s="7">
        <f t="shared" si="9"/>
        <v>4688292996.29</v>
      </c>
      <c r="AU232" s="7">
        <f t="shared" si="9"/>
        <v>263493557.67000002</v>
      </c>
      <c r="AV232" s="7">
        <f t="shared" si="9"/>
        <v>13639549760.710005</v>
      </c>
      <c r="AW232" s="7">
        <f t="shared" si="9"/>
        <v>10562784534.779995</v>
      </c>
      <c r="AX232" s="7">
        <f t="shared" si="9"/>
        <v>1378617828.6199994</v>
      </c>
      <c r="AY232" s="7">
        <f t="shared" si="9"/>
        <v>925886127.14</v>
      </c>
      <c r="AZ232" s="7">
        <f t="shared" si="9"/>
        <v>12867288490.539999</v>
      </c>
      <c r="BA232" s="7">
        <f t="shared" si="9"/>
        <v>-2211480165.6899986</v>
      </c>
      <c r="BB232" s="7">
        <f t="shared" si="9"/>
        <v>733491786.06</v>
      </c>
      <c r="BC232" s="7">
        <f t="shared" si="9"/>
        <v>686671662.6399999</v>
      </c>
      <c r="BD232" s="7">
        <f t="shared" si="9"/>
        <v>-85705812.61</v>
      </c>
      <c r="BE232" s="7">
        <f t="shared" si="9"/>
        <v>0</v>
      </c>
      <c r="BF232" s="7">
        <f t="shared" si="9"/>
        <v>-90390603</v>
      </c>
      <c r="BG232" s="7">
        <f t="shared" si="9"/>
        <v>451973813.11</v>
      </c>
      <c r="BH232" s="7">
        <f t="shared" si="9"/>
        <v>-22804200</v>
      </c>
      <c r="BI232" s="7">
        <f t="shared" si="9"/>
        <v>19734228.17</v>
      </c>
      <c r="BJ232" s="7">
        <f t="shared" si="9"/>
        <v>-4082527.4000000004</v>
      </c>
      <c r="BK232" s="7">
        <f t="shared" si="9"/>
        <v>23935089.240000002</v>
      </c>
      <c r="BL232" s="7">
        <f t="shared" si="9"/>
        <v>252602812.56000006</v>
      </c>
      <c r="BM232" s="7">
        <f t="shared" si="9"/>
        <v>-121482425.44000006</v>
      </c>
      <c r="BN232" s="7">
        <f aca="true" t="shared" si="10" ref="BN232:CS232">SUM(BN5:BN231)</f>
        <v>0</v>
      </c>
      <c r="BO232" s="7">
        <f t="shared" si="10"/>
        <v>-246053916.92000005</v>
      </c>
      <c r="BP232" s="7">
        <f t="shared" si="10"/>
        <v>526207353.2500006</v>
      </c>
      <c r="BQ232" s="7">
        <f t="shared" si="10"/>
        <v>1392473068.2300003</v>
      </c>
      <c r="BR232" s="7">
        <f t="shared" si="10"/>
        <v>-924388841.9099998</v>
      </c>
      <c r="BS232" s="7">
        <f t="shared" si="10"/>
        <v>5682909.93</v>
      </c>
      <c r="BT232" s="7">
        <f t="shared" si="10"/>
        <v>473767136.2500001</v>
      </c>
      <c r="BU232" s="7">
        <f t="shared" si="10"/>
        <v>465360784.90000004</v>
      </c>
      <c r="BV232" s="7">
        <f t="shared" si="10"/>
        <v>4072108993.8699994</v>
      </c>
      <c r="BW232" s="7">
        <f t="shared" si="10"/>
        <v>97008.92</v>
      </c>
      <c r="BX232" s="7">
        <f t="shared" si="10"/>
        <v>22010797.300000004</v>
      </c>
      <c r="BY232" s="7">
        <f t="shared" si="10"/>
        <v>7928082.96</v>
      </c>
      <c r="BZ232" s="7">
        <f t="shared" si="10"/>
        <v>4836861.16</v>
      </c>
      <c r="CA232" s="7">
        <f t="shared" si="10"/>
        <v>21334921.759999998</v>
      </c>
      <c r="CB232" s="7">
        <f t="shared" si="10"/>
        <v>4128316665.97</v>
      </c>
      <c r="CC232" s="7">
        <f t="shared" si="10"/>
        <v>237492.27</v>
      </c>
      <c r="CD232" s="7">
        <f t="shared" si="10"/>
        <v>1044936172.9299996</v>
      </c>
      <c r="CE232" s="7">
        <f t="shared" si="10"/>
        <v>103372399.21000001</v>
      </c>
      <c r="CF232" s="7">
        <f t="shared" si="10"/>
        <v>0</v>
      </c>
      <c r="CG232" s="7">
        <f t="shared" si="10"/>
        <v>1148308572.1400006</v>
      </c>
      <c r="CH232" s="7">
        <f t="shared" si="10"/>
        <v>1688361332.1700003</v>
      </c>
      <c r="CI232" s="7">
        <f t="shared" si="10"/>
        <v>8640825837.250004</v>
      </c>
      <c r="CJ232" s="7">
        <f t="shared" si="10"/>
        <v>4893119020.16</v>
      </c>
      <c r="CK232" s="7">
        <f t="shared" si="10"/>
        <v>347656730.5099998</v>
      </c>
      <c r="CL232" s="7">
        <f t="shared" si="10"/>
        <v>15569962920.089994</v>
      </c>
      <c r="CM232" s="7">
        <f t="shared" si="10"/>
        <v>11575999434.299997</v>
      </c>
      <c r="CN232" s="7">
        <f t="shared" si="10"/>
        <v>1511460436.2499993</v>
      </c>
      <c r="CO232" s="7">
        <f t="shared" si="10"/>
        <v>1245009952.959999</v>
      </c>
      <c r="CP232" s="7">
        <f t="shared" si="10"/>
        <v>14332469823.510006</v>
      </c>
      <c r="CQ232" s="7">
        <f t="shared" si="10"/>
        <v>-3731243472.330001</v>
      </c>
      <c r="CR232" s="7">
        <f t="shared" si="10"/>
        <v>1595495288.27</v>
      </c>
      <c r="CS232" s="7">
        <f t="shared" si="10"/>
        <v>1546685854.3200002</v>
      </c>
      <c r="CT232" s="7">
        <f aca="true" t="shared" si="11" ref="CT232:DY232">SUM(CT5:CT231)</f>
        <v>-144091293.48</v>
      </c>
      <c r="CU232" s="7">
        <f t="shared" si="11"/>
        <v>0</v>
      </c>
      <c r="CV232" s="7">
        <f t="shared" si="11"/>
        <v>-138268318.92</v>
      </c>
      <c r="CW232" s="7">
        <f t="shared" si="11"/>
        <v>60129209.77</v>
      </c>
      <c r="CX232" s="7">
        <f t="shared" si="11"/>
        <v>-42314576</v>
      </c>
      <c r="CY232" s="7">
        <f t="shared" si="11"/>
        <v>3225431</v>
      </c>
      <c r="CZ232" s="7">
        <f t="shared" si="11"/>
        <v>-1914456</v>
      </c>
      <c r="DA232" s="7">
        <f t="shared" si="11"/>
        <v>14212380.7</v>
      </c>
      <c r="DB232" s="7">
        <f t="shared" si="11"/>
        <v>-83842713.47</v>
      </c>
      <c r="DC232" s="7">
        <f t="shared" si="11"/>
        <v>-148295751.23999998</v>
      </c>
      <c r="DD232" s="7">
        <f t="shared" si="11"/>
        <v>0</v>
      </c>
      <c r="DE232" s="7">
        <f t="shared" si="11"/>
        <v>-921926666.1400005</v>
      </c>
      <c r="DF232" s="7">
        <f t="shared" si="11"/>
        <v>315566430.43999994</v>
      </c>
      <c r="DG232" s="7">
        <f t="shared" si="11"/>
        <v>1782834549.2299998</v>
      </c>
      <c r="DH232" s="7">
        <f t="shared" si="11"/>
        <v>-1062318787.95</v>
      </c>
      <c r="DI232" s="7">
        <f t="shared" si="11"/>
        <v>-5151424.43</v>
      </c>
      <c r="DJ232" s="7">
        <f t="shared" si="11"/>
        <v>715364336.8500001</v>
      </c>
      <c r="DK232" s="7">
        <f t="shared" si="11"/>
        <v>830295544.64</v>
      </c>
      <c r="DL232" s="7">
        <f t="shared" si="11"/>
        <v>4785559030.510003</v>
      </c>
      <c r="DM232" s="7">
        <f t="shared" si="11"/>
        <v>0</v>
      </c>
      <c r="DN232" s="7">
        <f t="shared" si="11"/>
        <v>37846292.190000005</v>
      </c>
      <c r="DO232" s="7">
        <f t="shared" si="11"/>
        <v>7969073.92</v>
      </c>
      <c r="DP232" s="7">
        <f t="shared" si="11"/>
        <v>6560383.45</v>
      </c>
      <c r="DQ232" s="7">
        <f t="shared" si="11"/>
        <v>28125187.22</v>
      </c>
      <c r="DR232" s="7">
        <f t="shared" si="11"/>
        <v>4866059967.290001</v>
      </c>
      <c r="DS232" s="7">
        <f t="shared" si="11"/>
        <v>0</v>
      </c>
      <c r="DT232" s="7">
        <f t="shared" si="11"/>
        <v>1796381844.5800004</v>
      </c>
      <c r="DU232" s="7">
        <f t="shared" si="11"/>
        <v>45306862.56</v>
      </c>
      <c r="DV232" s="7">
        <f t="shared" si="11"/>
        <v>96847017.86</v>
      </c>
      <c r="DW232" s="7">
        <f t="shared" si="11"/>
        <v>1938535725.0000005</v>
      </c>
      <c r="DX232" s="7">
        <f t="shared" si="11"/>
        <v>1850674207.1599991</v>
      </c>
      <c r="DY232" s="7">
        <f t="shared" si="11"/>
        <v>10836659728.380003</v>
      </c>
      <c r="DZ232" s="7">
        <f aca="true" t="shared" si="12" ref="DZ232:FE232">SUM(DZ5:DZ231)</f>
        <v>5474176523.810002</v>
      </c>
      <c r="EA232" s="7">
        <f t="shared" si="12"/>
        <v>370501397.51000017</v>
      </c>
      <c r="EB232" s="7">
        <f t="shared" si="12"/>
        <v>18532011856.860012</v>
      </c>
      <c r="EC232" s="7">
        <f t="shared" si="12"/>
        <v>13624296265.689993</v>
      </c>
      <c r="ED232" s="7">
        <f t="shared" si="12"/>
        <v>1568245244.2999997</v>
      </c>
      <c r="EE232" s="7">
        <f t="shared" si="12"/>
        <v>1440599820.7100003</v>
      </c>
      <c r="EF232" s="7">
        <f t="shared" si="12"/>
        <v>16633141330.699999</v>
      </c>
      <c r="EG232" s="7">
        <f t="shared" si="12"/>
        <v>-4139860106.100001</v>
      </c>
      <c r="EH232" s="7">
        <f t="shared" si="12"/>
        <v>551506179.6299999</v>
      </c>
      <c r="EI232" s="7">
        <f t="shared" si="12"/>
        <v>1270818213.8900008</v>
      </c>
      <c r="EJ232" s="7">
        <f t="shared" si="12"/>
        <v>-265937190.75</v>
      </c>
      <c r="EK232" s="7">
        <f t="shared" si="12"/>
        <v>311953.3</v>
      </c>
      <c r="EL232" s="7">
        <f t="shared" si="12"/>
        <v>-102394475.71000001</v>
      </c>
      <c r="EM232" s="7">
        <f t="shared" si="12"/>
        <v>103252531.37</v>
      </c>
      <c r="EN232" s="7">
        <f t="shared" si="12"/>
        <v>-38120000</v>
      </c>
      <c r="EO232" s="7">
        <f t="shared" si="12"/>
        <v>2810897.13</v>
      </c>
      <c r="EP232" s="7">
        <f t="shared" si="12"/>
        <v>125517.23999999999</v>
      </c>
      <c r="EQ232" s="7">
        <f t="shared" si="12"/>
        <v>16201059.55</v>
      </c>
      <c r="ER232" s="7">
        <f t="shared" si="12"/>
        <v>-138446142.09999996</v>
      </c>
      <c r="ES232" s="7">
        <f t="shared" si="12"/>
        <v>-204992689.70999995</v>
      </c>
      <c r="ET232" s="7">
        <f t="shared" si="12"/>
        <v>0</v>
      </c>
      <c r="EU232" s="7">
        <f t="shared" si="12"/>
        <v>-2739731562.549999</v>
      </c>
      <c r="EV232" s="7">
        <f t="shared" si="12"/>
        <v>-840861036.3899999</v>
      </c>
      <c r="EW232" s="7">
        <f t="shared" si="12"/>
        <v>1454297537.9899998</v>
      </c>
      <c r="EX232" s="7">
        <f t="shared" si="12"/>
        <v>-894839811.83</v>
      </c>
      <c r="EY232" s="7">
        <f t="shared" si="12"/>
        <v>6037537.71</v>
      </c>
      <c r="EZ232" s="7">
        <f t="shared" si="12"/>
        <v>565495263.8700001</v>
      </c>
      <c r="FA232" s="7">
        <f t="shared" si="12"/>
        <v>-22377379.8199999</v>
      </c>
      <c r="FB232" s="7">
        <f t="shared" si="12"/>
        <v>5351062484.190001</v>
      </c>
      <c r="FC232" s="7">
        <f t="shared" si="12"/>
        <v>0</v>
      </c>
      <c r="FD232" s="7">
        <f t="shared" si="12"/>
        <v>7762193.990000001</v>
      </c>
      <c r="FE232" s="7">
        <f t="shared" si="12"/>
        <v>115081.16999999998</v>
      </c>
      <c r="FF232" s="7">
        <f>SUM(FF5:FF231)</f>
        <v>8018691.710000001</v>
      </c>
      <c r="FG232" s="7">
        <f>SUM(FG5:FG231)</f>
        <v>91590601.91</v>
      </c>
      <c r="FH232" s="7">
        <f>SUM(FH5:FH231)</f>
        <v>5458549052.970001</v>
      </c>
      <c r="FI232" s="7">
        <f>SUM(FI5:FI231)</f>
        <v>31652677.15</v>
      </c>
      <c r="FJ232" s="7">
        <f>SUM(FJ5:FJ231)</f>
        <v>1802858054.3700001</v>
      </c>
      <c r="FK232" s="7">
        <f>SUM(FK5:FK231)</f>
        <v>113300290.81</v>
      </c>
      <c r="FL232" s="7">
        <f>SUM(FL5:FL231)</f>
        <v>0</v>
      </c>
      <c r="FM232" s="7">
        <f>SUM(FM5:FM231)</f>
        <v>1916158345.18</v>
      </c>
      <c r="FN232" s="11">
        <f t="shared" si="6"/>
        <v>-0.009415739099875834</v>
      </c>
      <c r="FO232" s="11">
        <f t="shared" si="7"/>
        <v>0.19114981876502044</v>
      </c>
    </row>
    <row r="233" spans="1:169" ht="12.75">
      <c r="A233" s="8">
        <v>1</v>
      </c>
      <c r="B233">
        <v>2</v>
      </c>
      <c r="C233">
        <v>3</v>
      </c>
      <c r="D233">
        <v>4</v>
      </c>
      <c r="E233">
        <v>5</v>
      </c>
      <c r="F233">
        <v>6</v>
      </c>
      <c r="G233">
        <v>7</v>
      </c>
      <c r="H233">
        <v>8</v>
      </c>
      <c r="I233">
        <v>9</v>
      </c>
      <c r="J233">
        <v>10</v>
      </c>
      <c r="K233">
        <v>11</v>
      </c>
      <c r="L233">
        <v>12</v>
      </c>
      <c r="M233">
        <v>13</v>
      </c>
      <c r="N233">
        <v>14</v>
      </c>
      <c r="O233">
        <v>15</v>
      </c>
      <c r="P233">
        <v>16</v>
      </c>
      <c r="Q233">
        <v>17</v>
      </c>
      <c r="R233">
        <v>18</v>
      </c>
      <c r="S233">
        <v>19</v>
      </c>
      <c r="T233">
        <v>20</v>
      </c>
      <c r="U233">
        <v>21</v>
      </c>
      <c r="V233">
        <v>22</v>
      </c>
      <c r="W233">
        <v>23</v>
      </c>
      <c r="X233">
        <v>24</v>
      </c>
      <c r="Y233">
        <v>25</v>
      </c>
      <c r="Z233">
        <v>26</v>
      </c>
      <c r="AA233">
        <v>27</v>
      </c>
      <c r="AB233">
        <v>28</v>
      </c>
      <c r="AC233">
        <v>29</v>
      </c>
      <c r="AD233">
        <v>30</v>
      </c>
      <c r="AE233">
        <v>31</v>
      </c>
      <c r="AF233">
        <v>32</v>
      </c>
      <c r="AG233">
        <v>33</v>
      </c>
      <c r="AH233">
        <v>34</v>
      </c>
      <c r="AI233">
        <v>35</v>
      </c>
      <c r="AJ233">
        <v>36</v>
      </c>
      <c r="AK233">
        <v>37</v>
      </c>
      <c r="AL233">
        <v>38</v>
      </c>
      <c r="AM233">
        <v>39</v>
      </c>
      <c r="AN233">
        <v>40</v>
      </c>
      <c r="AO233">
        <v>41</v>
      </c>
      <c r="AP233">
        <v>42</v>
      </c>
      <c r="AQ233">
        <v>43</v>
      </c>
      <c r="AR233">
        <v>44</v>
      </c>
      <c r="AS233">
        <v>45</v>
      </c>
      <c r="AT233">
        <v>46</v>
      </c>
      <c r="AU233">
        <v>47</v>
      </c>
      <c r="AV233">
        <v>48</v>
      </c>
      <c r="AW233">
        <v>49</v>
      </c>
      <c r="AX233">
        <v>50</v>
      </c>
      <c r="AY233">
        <v>51</v>
      </c>
      <c r="AZ233">
        <v>52</v>
      </c>
      <c r="BA233">
        <v>53</v>
      </c>
      <c r="BB233">
        <v>54</v>
      </c>
      <c r="BC233">
        <v>55</v>
      </c>
      <c r="BD233">
        <v>56</v>
      </c>
      <c r="BE233">
        <v>57</v>
      </c>
      <c r="BF233">
        <v>58</v>
      </c>
      <c r="BG233">
        <v>59</v>
      </c>
      <c r="BH233">
        <v>60</v>
      </c>
      <c r="BI233">
        <v>61</v>
      </c>
      <c r="BJ233">
        <v>62</v>
      </c>
      <c r="BK233">
        <v>63</v>
      </c>
      <c r="BL233">
        <v>64</v>
      </c>
      <c r="BM233">
        <v>65</v>
      </c>
      <c r="BN233">
        <v>66</v>
      </c>
      <c r="BO233">
        <v>67</v>
      </c>
      <c r="BP233">
        <v>68</v>
      </c>
      <c r="BQ233">
        <v>69</v>
      </c>
      <c r="BR233">
        <v>70</v>
      </c>
      <c r="BS233">
        <v>71</v>
      </c>
      <c r="BT233">
        <v>72</v>
      </c>
      <c r="BU233">
        <v>73</v>
      </c>
      <c r="BV233">
        <v>74</v>
      </c>
      <c r="BW233">
        <v>75</v>
      </c>
      <c r="BX233">
        <v>76</v>
      </c>
      <c r="BY233">
        <v>77</v>
      </c>
      <c r="BZ233">
        <v>78</v>
      </c>
      <c r="CA233">
        <v>79</v>
      </c>
      <c r="CB233">
        <v>80</v>
      </c>
      <c r="CC233">
        <v>81</v>
      </c>
      <c r="CD233">
        <v>82</v>
      </c>
      <c r="CE233">
        <v>83</v>
      </c>
      <c r="CF233">
        <v>84</v>
      </c>
      <c r="CG233">
        <v>85</v>
      </c>
      <c r="CH233">
        <v>86</v>
      </c>
      <c r="CI233">
        <v>87</v>
      </c>
      <c r="CJ233">
        <v>88</v>
      </c>
      <c r="CK233">
        <v>89</v>
      </c>
      <c r="CL233">
        <v>90</v>
      </c>
      <c r="CM233">
        <v>91</v>
      </c>
      <c r="CN233">
        <v>92</v>
      </c>
      <c r="CO233">
        <v>93</v>
      </c>
      <c r="CP233">
        <v>94</v>
      </c>
      <c r="CQ233">
        <v>95</v>
      </c>
      <c r="CR233">
        <v>96</v>
      </c>
      <c r="CS233">
        <v>97</v>
      </c>
      <c r="CT233">
        <v>98</v>
      </c>
      <c r="CU233">
        <v>99</v>
      </c>
      <c r="CV233">
        <v>100</v>
      </c>
      <c r="CW233">
        <v>101</v>
      </c>
      <c r="CX233">
        <v>102</v>
      </c>
      <c r="CY233">
        <v>103</v>
      </c>
      <c r="CZ233">
        <v>104</v>
      </c>
      <c r="DA233">
        <v>105</v>
      </c>
      <c r="DB233">
        <v>106</v>
      </c>
      <c r="DC233">
        <v>107</v>
      </c>
      <c r="DD233">
        <v>108</v>
      </c>
      <c r="DE233">
        <v>109</v>
      </c>
      <c r="DF233">
        <v>110</v>
      </c>
      <c r="DG233">
        <v>111</v>
      </c>
      <c r="DH233">
        <v>112</v>
      </c>
      <c r="DI233">
        <v>113</v>
      </c>
      <c r="DJ233">
        <v>114</v>
      </c>
      <c r="DK233">
        <v>115</v>
      </c>
      <c r="DL233">
        <v>116</v>
      </c>
      <c r="DM233">
        <v>117</v>
      </c>
      <c r="DN233">
        <v>118</v>
      </c>
      <c r="DO233">
        <v>119</v>
      </c>
      <c r="DP233">
        <v>120</v>
      </c>
      <c r="DQ233">
        <v>121</v>
      </c>
      <c r="DR233">
        <v>122</v>
      </c>
      <c r="DS233">
        <v>123</v>
      </c>
      <c r="DT233">
        <v>124</v>
      </c>
      <c r="DU233">
        <v>125</v>
      </c>
      <c r="DV233">
        <v>126</v>
      </c>
      <c r="DW233">
        <v>127</v>
      </c>
      <c r="DX233">
        <v>128</v>
      </c>
      <c r="DY233">
        <v>129</v>
      </c>
      <c r="DZ233">
        <v>130</v>
      </c>
      <c r="EA233">
        <v>131</v>
      </c>
      <c r="EB233">
        <v>132</v>
      </c>
      <c r="EC233">
        <v>133</v>
      </c>
      <c r="ED233">
        <v>134</v>
      </c>
      <c r="EE233">
        <v>135</v>
      </c>
      <c r="EF233">
        <v>136</v>
      </c>
      <c r="EG233">
        <v>137</v>
      </c>
      <c r="EH233">
        <v>138</v>
      </c>
      <c r="EI233">
        <v>139</v>
      </c>
      <c r="EJ233">
        <v>140</v>
      </c>
      <c r="EK233">
        <v>141</v>
      </c>
      <c r="EL233">
        <v>142</v>
      </c>
      <c r="EM233">
        <v>143</v>
      </c>
      <c r="EN233">
        <v>144</v>
      </c>
      <c r="EO233">
        <v>145</v>
      </c>
      <c r="EP233">
        <v>146</v>
      </c>
      <c r="EQ233">
        <v>147</v>
      </c>
      <c r="ER233">
        <v>148</v>
      </c>
      <c r="ES233">
        <v>149</v>
      </c>
      <c r="ET233">
        <v>150</v>
      </c>
      <c r="EU233">
        <v>151</v>
      </c>
      <c r="EV233">
        <v>152</v>
      </c>
      <c r="EW233">
        <v>153</v>
      </c>
      <c r="EX233">
        <v>154</v>
      </c>
      <c r="EY233">
        <v>155</v>
      </c>
      <c r="EZ233">
        <v>156</v>
      </c>
      <c r="FA233">
        <v>157</v>
      </c>
      <c r="FB233">
        <v>158</v>
      </c>
      <c r="FC233">
        <v>159</v>
      </c>
      <c r="FD233">
        <v>160</v>
      </c>
      <c r="FE233">
        <v>161</v>
      </c>
      <c r="FF233">
        <v>162</v>
      </c>
      <c r="FG233">
        <v>163</v>
      </c>
      <c r="FH233">
        <v>164</v>
      </c>
      <c r="FI233">
        <v>165</v>
      </c>
      <c r="FJ233">
        <v>166</v>
      </c>
      <c r="FK233">
        <v>167</v>
      </c>
      <c r="FL233">
        <v>168</v>
      </c>
      <c r="FM233">
        <v>169</v>
      </c>
    </row>
  </sheetData>
  <mergeCells count="55">
    <mergeCell ref="FN1:FO2"/>
    <mergeCell ref="FN3:FN4"/>
    <mergeCell ref="FO3:FO4"/>
    <mergeCell ref="BA3:BO3"/>
    <mergeCell ref="BP3:BP4"/>
    <mergeCell ref="BQ3:BT3"/>
    <mergeCell ref="CH1:DM1"/>
    <mergeCell ref="AR2:BP2"/>
    <mergeCell ref="BQ2:BU2"/>
    <mergeCell ref="BV2:CG2"/>
    <mergeCell ref="AA3:AD3"/>
    <mergeCell ref="AA2:AE2"/>
    <mergeCell ref="AE3:AE4"/>
    <mergeCell ref="AM3:AM4"/>
    <mergeCell ref="G3:J3"/>
    <mergeCell ref="K3:Y3"/>
    <mergeCell ref="Z3:Z4"/>
    <mergeCell ref="B2:Z2"/>
    <mergeCell ref="B1:AQ1"/>
    <mergeCell ref="AR1:BZ1"/>
    <mergeCell ref="AR3:AV3"/>
    <mergeCell ref="AW3:AZ3"/>
    <mergeCell ref="AF3:AL3"/>
    <mergeCell ref="AN3:AQ3"/>
    <mergeCell ref="BV3:CB3"/>
    <mergeCell ref="BU3:BU4"/>
    <mergeCell ref="AF2:AQ2"/>
    <mergeCell ref="B3:F3"/>
    <mergeCell ref="CC3:CC4"/>
    <mergeCell ref="CD3:CG3"/>
    <mergeCell ref="CH3:CL3"/>
    <mergeCell ref="CM3:CP3"/>
    <mergeCell ref="DX2:EV2"/>
    <mergeCell ref="CQ3:DE3"/>
    <mergeCell ref="DF3:DF4"/>
    <mergeCell ref="DG2:DK2"/>
    <mergeCell ref="DG3:DJ3"/>
    <mergeCell ref="DK3:DK4"/>
    <mergeCell ref="CH2:DF2"/>
    <mergeCell ref="DL2:DW2"/>
    <mergeCell ref="FB3:FH3"/>
    <mergeCell ref="FI3:FI4"/>
    <mergeCell ref="DL3:DR3"/>
    <mergeCell ref="DS3:DS4"/>
    <mergeCell ref="DT3:DW3"/>
    <mergeCell ref="FJ3:FM3"/>
    <mergeCell ref="DX1:FM1"/>
    <mergeCell ref="EW2:FA2"/>
    <mergeCell ref="FB2:FM2"/>
    <mergeCell ref="DX3:EB3"/>
    <mergeCell ref="EC3:EF3"/>
    <mergeCell ref="EG3:EU3"/>
    <mergeCell ref="EV3:EV4"/>
    <mergeCell ref="EW3:EZ3"/>
    <mergeCell ref="FA3:F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233"/>
  <sheetViews>
    <sheetView zoomScale="80" zoomScaleNormal="80" workbookViewId="0" topLeftCell="A1">
      <pane xSplit="1" ySplit="4" topLeftCell="DH19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X232" sqref="DX232"/>
    </sheetView>
  </sheetViews>
  <sheetFormatPr defaultColWidth="9.140625" defaultRowHeight="12.75"/>
  <cols>
    <col min="1" max="1" width="22.421875" style="8" bestFit="1" customWidth="1"/>
    <col min="2" max="3" width="13.57421875" style="0" bestFit="1" customWidth="1"/>
    <col min="22" max="22" width="12.00390625" style="0" bestFit="1" customWidth="1"/>
    <col min="23" max="23" width="12.7109375" style="0" bestFit="1" customWidth="1"/>
    <col min="26" max="26" width="12.00390625" style="0" bestFit="1" customWidth="1"/>
    <col min="31" max="31" width="11.7109375" style="0" customWidth="1"/>
    <col min="40" max="40" width="13.57421875" style="0" bestFit="1" customWidth="1"/>
    <col min="41" max="41" width="12.00390625" style="0" bestFit="1" customWidth="1"/>
    <col min="42" max="42" width="10.8515625" style="0" bestFit="1" customWidth="1"/>
    <col min="43" max="44" width="13.57421875" style="0" bestFit="1" customWidth="1"/>
    <col min="68" max="68" width="12.7109375" style="0" bestFit="1" customWidth="1"/>
    <col min="81" max="81" width="21.00390625" style="0" bestFit="1" customWidth="1"/>
    <col min="82" max="82" width="13.57421875" style="0" bestFit="1" customWidth="1"/>
    <col min="83" max="84" width="12.00390625" style="0" bestFit="1" customWidth="1"/>
    <col min="85" max="86" width="13.57421875" style="0" bestFit="1" customWidth="1"/>
    <col min="96" max="97" width="12.7109375" style="0" bestFit="1" customWidth="1"/>
    <col min="98" max="98" width="9.8515625" style="0" bestFit="1" customWidth="1"/>
    <col min="99" max="100" width="11.57421875" style="0" bestFit="1" customWidth="1"/>
    <col min="102" max="102" width="14.421875" style="0" bestFit="1" customWidth="1"/>
    <col min="104" max="104" width="13.57421875" style="0" bestFit="1" customWidth="1"/>
    <col min="106" max="106" width="14.421875" style="0" bestFit="1" customWidth="1"/>
    <col min="107" max="107" width="12.7109375" style="0" bestFit="1" customWidth="1"/>
    <col min="110" max="110" width="14.421875" style="0" bestFit="1" customWidth="1"/>
    <col min="111" max="111" width="13.57421875" style="0" bestFit="1" customWidth="1"/>
    <col min="116" max="116" width="13.57421875" style="0" bestFit="1" customWidth="1"/>
    <col min="118" max="118" width="14.421875" style="0" bestFit="1" customWidth="1"/>
    <col min="120" max="120" width="14.421875" style="0" bestFit="1" customWidth="1"/>
    <col min="124" max="124" width="13.57421875" style="0" bestFit="1" customWidth="1"/>
    <col min="125" max="125" width="12.00390625" style="0" bestFit="1" customWidth="1"/>
    <col min="126" max="127" width="13.57421875" style="0" bestFit="1" customWidth="1"/>
    <col min="128" max="128" width="13.8515625" style="0" customWidth="1"/>
    <col min="129" max="129" width="10.421875" style="0" customWidth="1"/>
  </cols>
  <sheetData>
    <row r="1" spans="1:129" ht="12.75" customHeight="1">
      <c r="A1"/>
      <c r="B1" s="113" t="s">
        <v>324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3"/>
      <c r="AL1" s="13"/>
      <c r="AM1" s="13"/>
      <c r="AN1" s="13"/>
      <c r="AO1" s="13"/>
      <c r="AP1" s="13"/>
      <c r="AQ1" s="13"/>
      <c r="AR1" s="112" t="s">
        <v>323</v>
      </c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01" t="s">
        <v>322</v>
      </c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3"/>
      <c r="DS1" s="103"/>
      <c r="DT1" s="103"/>
      <c r="DU1" s="103"/>
      <c r="DV1" s="103"/>
      <c r="DW1" s="103"/>
      <c r="DX1" s="114" t="s">
        <v>326</v>
      </c>
      <c r="DY1" s="114"/>
    </row>
    <row r="2" spans="1:129" ht="12.75" customHeight="1">
      <c r="A2"/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100" t="s">
        <v>0</v>
      </c>
      <c r="AB2" s="104"/>
      <c r="AC2" s="104"/>
      <c r="AD2" s="104"/>
      <c r="AE2" s="105"/>
      <c r="AF2" s="99" t="s">
        <v>1</v>
      </c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 t="s">
        <v>0</v>
      </c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100" t="s">
        <v>0</v>
      </c>
      <c r="BR2" s="104"/>
      <c r="BS2" s="104"/>
      <c r="BT2" s="104"/>
      <c r="BU2" s="105"/>
      <c r="BV2" s="99" t="s">
        <v>1</v>
      </c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 t="s">
        <v>0</v>
      </c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100" t="s">
        <v>0</v>
      </c>
      <c r="DH2" s="104"/>
      <c r="DI2" s="104"/>
      <c r="DJ2" s="104"/>
      <c r="DK2" s="105"/>
      <c r="DL2" s="99" t="s">
        <v>1</v>
      </c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114"/>
      <c r="DY2" s="114"/>
    </row>
    <row r="3" spans="1:129" ht="12.75" customHeight="1">
      <c r="A3"/>
      <c r="B3" s="99" t="s">
        <v>2</v>
      </c>
      <c r="C3" s="99"/>
      <c r="D3" s="99"/>
      <c r="E3" s="99"/>
      <c r="F3" s="99"/>
      <c r="G3" s="99" t="s">
        <v>3</v>
      </c>
      <c r="H3" s="99"/>
      <c r="I3" s="99"/>
      <c r="J3" s="99"/>
      <c r="K3" s="99" t="s">
        <v>4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6" t="s">
        <v>5</v>
      </c>
      <c r="AA3" s="100" t="s">
        <v>300</v>
      </c>
      <c r="AB3" s="104"/>
      <c r="AC3" s="104"/>
      <c r="AD3" s="105"/>
      <c r="AE3" s="108" t="s">
        <v>301</v>
      </c>
      <c r="AF3" s="99" t="s">
        <v>6</v>
      </c>
      <c r="AG3" s="99"/>
      <c r="AH3" s="99"/>
      <c r="AI3" s="99"/>
      <c r="AJ3" s="99"/>
      <c r="AK3" s="99"/>
      <c r="AL3" s="99"/>
      <c r="AM3" s="110" t="s">
        <v>307</v>
      </c>
      <c r="AN3" s="99" t="s">
        <v>7</v>
      </c>
      <c r="AO3" s="99"/>
      <c r="AP3" s="99"/>
      <c r="AQ3" s="99"/>
      <c r="AR3" s="99" t="s">
        <v>2</v>
      </c>
      <c r="AS3" s="99"/>
      <c r="AT3" s="99"/>
      <c r="AU3" s="99"/>
      <c r="AV3" s="99"/>
      <c r="AW3" s="99" t="s">
        <v>3</v>
      </c>
      <c r="AX3" s="99"/>
      <c r="AY3" s="99"/>
      <c r="AZ3" s="99"/>
      <c r="BA3" s="99" t="s">
        <v>4</v>
      </c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106" t="s">
        <v>5</v>
      </c>
      <c r="BQ3" s="100" t="s">
        <v>300</v>
      </c>
      <c r="BR3" s="104"/>
      <c r="BS3" s="104"/>
      <c r="BT3" s="105"/>
      <c r="BU3" s="108" t="s">
        <v>301</v>
      </c>
      <c r="BV3" s="99" t="s">
        <v>6</v>
      </c>
      <c r="BW3" s="99"/>
      <c r="BX3" s="99"/>
      <c r="BY3" s="99"/>
      <c r="BZ3" s="99"/>
      <c r="CA3" s="99"/>
      <c r="CB3" s="99"/>
      <c r="CC3" s="110" t="s">
        <v>307</v>
      </c>
      <c r="CD3" s="99" t="s">
        <v>7</v>
      </c>
      <c r="CE3" s="99"/>
      <c r="CF3" s="99"/>
      <c r="CG3" s="99"/>
      <c r="CH3" s="99" t="s">
        <v>2</v>
      </c>
      <c r="CI3" s="99"/>
      <c r="CJ3" s="99"/>
      <c r="CK3" s="99"/>
      <c r="CL3" s="99"/>
      <c r="CM3" s="99" t="s">
        <v>3</v>
      </c>
      <c r="CN3" s="99"/>
      <c r="CO3" s="99"/>
      <c r="CP3" s="99"/>
      <c r="CQ3" s="99" t="s">
        <v>4</v>
      </c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106" t="s">
        <v>5</v>
      </c>
      <c r="DG3" s="100" t="s">
        <v>300</v>
      </c>
      <c r="DH3" s="104"/>
      <c r="DI3" s="104"/>
      <c r="DJ3" s="105"/>
      <c r="DK3" s="108" t="s">
        <v>301</v>
      </c>
      <c r="DL3" s="99" t="s">
        <v>6</v>
      </c>
      <c r="DM3" s="99"/>
      <c r="DN3" s="99"/>
      <c r="DO3" s="99"/>
      <c r="DP3" s="99"/>
      <c r="DQ3" s="99"/>
      <c r="DR3" s="99"/>
      <c r="DS3" s="110" t="s">
        <v>307</v>
      </c>
      <c r="DT3" s="99" t="s">
        <v>7</v>
      </c>
      <c r="DU3" s="99"/>
      <c r="DV3" s="99"/>
      <c r="DW3" s="99"/>
      <c r="DX3" s="110" t="s">
        <v>325</v>
      </c>
      <c r="DY3" s="115" t="s">
        <v>1</v>
      </c>
    </row>
    <row r="4" spans="1:129" ht="63.75">
      <c r="A4" s="9" t="s">
        <v>41</v>
      </c>
      <c r="B4" s="2" t="s">
        <v>8</v>
      </c>
      <c r="C4" s="2" t="s">
        <v>9</v>
      </c>
      <c r="D4" s="2" t="s">
        <v>11</v>
      </c>
      <c r="E4" s="2" t="s">
        <v>10</v>
      </c>
      <c r="F4" s="2" t="s">
        <v>12</v>
      </c>
      <c r="G4" s="2" t="s">
        <v>15</v>
      </c>
      <c r="H4" s="2" t="s">
        <v>13</v>
      </c>
      <c r="I4" s="2" t="s">
        <v>14</v>
      </c>
      <c r="J4" s="2" t="s">
        <v>12</v>
      </c>
      <c r="K4" s="2" t="s">
        <v>23</v>
      </c>
      <c r="L4" s="2" t="s">
        <v>22</v>
      </c>
      <c r="M4" s="2" t="s">
        <v>25</v>
      </c>
      <c r="N4" s="2" t="s">
        <v>17</v>
      </c>
      <c r="O4" s="2" t="s">
        <v>24</v>
      </c>
      <c r="P4" s="2" t="s">
        <v>296</v>
      </c>
      <c r="Q4" s="2" t="s">
        <v>21</v>
      </c>
      <c r="R4" s="2" t="s">
        <v>20</v>
      </c>
      <c r="S4" s="2" t="s">
        <v>19</v>
      </c>
      <c r="T4" s="2" t="s">
        <v>16</v>
      </c>
      <c r="U4" s="2" t="s">
        <v>26</v>
      </c>
      <c r="V4" s="2" t="s">
        <v>18</v>
      </c>
      <c r="W4" s="12" t="s">
        <v>308</v>
      </c>
      <c r="X4" s="12" t="s">
        <v>309</v>
      </c>
      <c r="Y4" s="2" t="s">
        <v>12</v>
      </c>
      <c r="Z4" s="107"/>
      <c r="AA4" s="2" t="s">
        <v>297</v>
      </c>
      <c r="AB4" s="2" t="s">
        <v>298</v>
      </c>
      <c r="AC4" s="2" t="s">
        <v>299</v>
      </c>
      <c r="AD4" s="12" t="s">
        <v>5</v>
      </c>
      <c r="AE4" s="109"/>
      <c r="AF4" s="2" t="s">
        <v>27</v>
      </c>
      <c r="AG4" s="2" t="s">
        <v>302</v>
      </c>
      <c r="AH4" s="2" t="s">
        <v>303</v>
      </c>
      <c r="AI4" s="2" t="s">
        <v>304</v>
      </c>
      <c r="AJ4" s="2" t="s">
        <v>305</v>
      </c>
      <c r="AK4" s="2" t="s">
        <v>306</v>
      </c>
      <c r="AL4" s="2" t="s">
        <v>12</v>
      </c>
      <c r="AM4" s="111"/>
      <c r="AN4" s="2" t="s">
        <v>29</v>
      </c>
      <c r="AO4" s="2" t="s">
        <v>28</v>
      </c>
      <c r="AP4" s="12" t="s">
        <v>30</v>
      </c>
      <c r="AQ4" s="2" t="s">
        <v>12</v>
      </c>
      <c r="AR4" s="2" t="s">
        <v>8</v>
      </c>
      <c r="AS4" s="2" t="s">
        <v>9</v>
      </c>
      <c r="AT4" s="2" t="s">
        <v>11</v>
      </c>
      <c r="AU4" s="2" t="s">
        <v>10</v>
      </c>
      <c r="AV4" s="2" t="s">
        <v>12</v>
      </c>
      <c r="AW4" s="2" t="s">
        <v>15</v>
      </c>
      <c r="AX4" s="2" t="s">
        <v>13</v>
      </c>
      <c r="AY4" s="2" t="s">
        <v>14</v>
      </c>
      <c r="AZ4" s="2" t="s">
        <v>12</v>
      </c>
      <c r="BA4" s="2" t="s">
        <v>23</v>
      </c>
      <c r="BB4" s="2" t="s">
        <v>22</v>
      </c>
      <c r="BC4" s="2" t="s">
        <v>25</v>
      </c>
      <c r="BD4" s="2" t="s">
        <v>17</v>
      </c>
      <c r="BE4" s="2" t="s">
        <v>24</v>
      </c>
      <c r="BF4" s="2" t="s">
        <v>296</v>
      </c>
      <c r="BG4" s="2" t="s">
        <v>21</v>
      </c>
      <c r="BH4" s="2" t="s">
        <v>20</v>
      </c>
      <c r="BI4" s="2" t="s">
        <v>19</v>
      </c>
      <c r="BJ4" s="2" t="s">
        <v>16</v>
      </c>
      <c r="BK4" s="2" t="s">
        <v>26</v>
      </c>
      <c r="BL4" s="2" t="s">
        <v>18</v>
      </c>
      <c r="BM4" s="12" t="s">
        <v>308</v>
      </c>
      <c r="BN4" s="12" t="s">
        <v>309</v>
      </c>
      <c r="BO4" s="2" t="s">
        <v>12</v>
      </c>
      <c r="BP4" s="107"/>
      <c r="BQ4" s="2" t="s">
        <v>297</v>
      </c>
      <c r="BR4" s="2" t="s">
        <v>298</v>
      </c>
      <c r="BS4" s="2" t="s">
        <v>299</v>
      </c>
      <c r="BT4" s="12" t="s">
        <v>5</v>
      </c>
      <c r="BU4" s="109"/>
      <c r="BV4" s="2" t="s">
        <v>27</v>
      </c>
      <c r="BW4" s="2" t="s">
        <v>302</v>
      </c>
      <c r="BX4" s="2" t="s">
        <v>303</v>
      </c>
      <c r="BY4" s="2" t="s">
        <v>304</v>
      </c>
      <c r="BZ4" s="2" t="s">
        <v>305</v>
      </c>
      <c r="CA4" s="2" t="s">
        <v>306</v>
      </c>
      <c r="CB4" s="2" t="s">
        <v>12</v>
      </c>
      <c r="CC4" s="111"/>
      <c r="CD4" s="2" t="s">
        <v>29</v>
      </c>
      <c r="CE4" s="2" t="s">
        <v>28</v>
      </c>
      <c r="CF4" s="12" t="s">
        <v>30</v>
      </c>
      <c r="CG4" s="2" t="s">
        <v>12</v>
      </c>
      <c r="CH4" s="2" t="s">
        <v>8</v>
      </c>
      <c r="CI4" s="2" t="s">
        <v>9</v>
      </c>
      <c r="CJ4" s="2" t="s">
        <v>11</v>
      </c>
      <c r="CK4" s="2" t="s">
        <v>10</v>
      </c>
      <c r="CL4" s="2" t="s">
        <v>12</v>
      </c>
      <c r="CM4" s="2" t="s">
        <v>15</v>
      </c>
      <c r="CN4" s="2" t="s">
        <v>13</v>
      </c>
      <c r="CO4" s="2" t="s">
        <v>14</v>
      </c>
      <c r="CP4" s="2" t="s">
        <v>12</v>
      </c>
      <c r="CQ4" s="2" t="s">
        <v>23</v>
      </c>
      <c r="CR4" s="2" t="s">
        <v>22</v>
      </c>
      <c r="CS4" s="2" t="s">
        <v>25</v>
      </c>
      <c r="CT4" s="2" t="s">
        <v>17</v>
      </c>
      <c r="CU4" s="2" t="s">
        <v>24</v>
      </c>
      <c r="CV4" s="2" t="s">
        <v>296</v>
      </c>
      <c r="CW4" s="2" t="s">
        <v>21</v>
      </c>
      <c r="CX4" s="2" t="s">
        <v>20</v>
      </c>
      <c r="CY4" s="2" t="s">
        <v>19</v>
      </c>
      <c r="CZ4" s="2" t="s">
        <v>16</v>
      </c>
      <c r="DA4" s="2" t="s">
        <v>26</v>
      </c>
      <c r="DB4" s="2" t="s">
        <v>18</v>
      </c>
      <c r="DC4" s="12" t="s">
        <v>308</v>
      </c>
      <c r="DD4" s="12" t="s">
        <v>309</v>
      </c>
      <c r="DE4" s="2" t="s">
        <v>12</v>
      </c>
      <c r="DF4" s="107"/>
      <c r="DG4" s="2" t="s">
        <v>297</v>
      </c>
      <c r="DH4" s="2" t="s">
        <v>298</v>
      </c>
      <c r="DI4" s="2" t="s">
        <v>299</v>
      </c>
      <c r="DJ4" s="12" t="s">
        <v>5</v>
      </c>
      <c r="DK4" s="109"/>
      <c r="DL4" s="2" t="s">
        <v>27</v>
      </c>
      <c r="DM4" s="2" t="s">
        <v>302</v>
      </c>
      <c r="DN4" s="2" t="s">
        <v>303</v>
      </c>
      <c r="DO4" s="2" t="s">
        <v>304</v>
      </c>
      <c r="DP4" s="2" t="s">
        <v>305</v>
      </c>
      <c r="DQ4" s="2" t="s">
        <v>306</v>
      </c>
      <c r="DR4" s="2" t="s">
        <v>12</v>
      </c>
      <c r="DS4" s="111"/>
      <c r="DT4" s="2" t="s">
        <v>29</v>
      </c>
      <c r="DU4" s="2" t="s">
        <v>28</v>
      </c>
      <c r="DV4" s="12" t="s">
        <v>30</v>
      </c>
      <c r="DW4" s="2" t="s">
        <v>12</v>
      </c>
      <c r="DX4" s="117"/>
      <c r="DY4" s="116"/>
    </row>
    <row r="5" spans="1:129" ht="12.75">
      <c r="A5" s="3" t="s">
        <v>64</v>
      </c>
      <c r="B5" s="4">
        <v>6797827.45</v>
      </c>
      <c r="C5" s="4">
        <v>9585365.1</v>
      </c>
      <c r="D5" s="4">
        <v>13248118.71</v>
      </c>
      <c r="E5" s="4">
        <v>101084.11</v>
      </c>
      <c r="F5" s="4">
        <v>29732395.37</v>
      </c>
      <c r="G5" s="4">
        <v>-24273585.18</v>
      </c>
      <c r="H5" s="4">
        <v>-2143047.07</v>
      </c>
      <c r="I5" s="4">
        <v>-2243071.89</v>
      </c>
      <c r="J5" s="4">
        <v>-28659704.14</v>
      </c>
      <c r="K5" s="4">
        <v>-6714341.38</v>
      </c>
      <c r="L5" s="4">
        <v>45000</v>
      </c>
      <c r="M5" s="4">
        <v>3525480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-83509.35</v>
      </c>
      <c r="W5" s="4">
        <v>-84124.23</v>
      </c>
      <c r="X5" s="4">
        <v>0</v>
      </c>
      <c r="Y5" s="4">
        <v>-3227370.73</v>
      </c>
      <c r="Z5" s="4">
        <v>-2154679.5</v>
      </c>
      <c r="AA5" s="4">
        <v>4015240.12</v>
      </c>
      <c r="AB5" s="4">
        <v>-1317200</v>
      </c>
      <c r="AC5" s="4">
        <v>0</v>
      </c>
      <c r="AD5" s="4">
        <v>2698040.12</v>
      </c>
      <c r="AE5" s="4">
        <v>1267556.43</v>
      </c>
      <c r="AF5" s="4">
        <v>6213040.12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6213040.12</v>
      </c>
      <c r="AM5" s="4">
        <v>0</v>
      </c>
      <c r="AN5" s="4">
        <v>1837457.42</v>
      </c>
      <c r="AO5" s="4">
        <v>0</v>
      </c>
      <c r="AP5" s="4">
        <v>0</v>
      </c>
      <c r="AQ5" s="4">
        <v>1837457.42</v>
      </c>
      <c r="AR5" s="4">
        <v>9286049.65</v>
      </c>
      <c r="AS5" s="4">
        <v>11508142.2</v>
      </c>
      <c r="AT5" s="4">
        <v>14034435.91</v>
      </c>
      <c r="AU5" s="4">
        <v>106887.73</v>
      </c>
      <c r="AV5" s="4">
        <v>34935515.49</v>
      </c>
      <c r="AW5" s="4">
        <v>-29823819.63</v>
      </c>
      <c r="AX5" s="4">
        <v>-2724526.99</v>
      </c>
      <c r="AY5" s="4">
        <v>-2032987.7</v>
      </c>
      <c r="AZ5" s="4">
        <v>-34581334.32</v>
      </c>
      <c r="BA5" s="4">
        <v>-5066689.07</v>
      </c>
      <c r="BB5" s="4">
        <v>50000</v>
      </c>
      <c r="BC5" s="4">
        <v>2149900</v>
      </c>
      <c r="BD5" s="4">
        <v>-36930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-241183.65</v>
      </c>
      <c r="BM5" s="4">
        <v>-247267.98</v>
      </c>
      <c r="BN5" s="4">
        <v>0</v>
      </c>
      <c r="BO5" s="4">
        <v>-3144902.72</v>
      </c>
      <c r="BP5" s="4">
        <v>-2790721.55</v>
      </c>
      <c r="BQ5" s="4">
        <v>4705601.94</v>
      </c>
      <c r="BR5" s="4">
        <v>-2009338.9</v>
      </c>
      <c r="BS5" s="4">
        <v>0</v>
      </c>
      <c r="BT5" s="4">
        <v>2696263.04</v>
      </c>
      <c r="BU5" s="4">
        <v>-245216.03</v>
      </c>
      <c r="BV5" s="4">
        <v>8909303.16</v>
      </c>
      <c r="BW5" s="4">
        <v>0</v>
      </c>
      <c r="BX5" s="4">
        <v>0</v>
      </c>
      <c r="BY5" s="4">
        <v>0</v>
      </c>
      <c r="BZ5" s="4">
        <v>0</v>
      </c>
      <c r="CA5" s="4">
        <v>0</v>
      </c>
      <c r="CB5" s="4">
        <v>8909303.16</v>
      </c>
      <c r="CC5" s="4">
        <v>0</v>
      </c>
      <c r="CD5" s="4">
        <v>1592241.39</v>
      </c>
      <c r="CE5" s="4">
        <v>0</v>
      </c>
      <c r="CF5" s="4">
        <v>0</v>
      </c>
      <c r="CG5" s="4">
        <v>1592241.39</v>
      </c>
      <c r="CH5" s="4">
        <v>11267446.26</v>
      </c>
      <c r="CI5" s="4">
        <v>14480609.06</v>
      </c>
      <c r="CJ5" s="4">
        <v>16655060.04</v>
      </c>
      <c r="CK5" s="4">
        <v>102839.74</v>
      </c>
      <c r="CL5" s="4">
        <v>42505955.1</v>
      </c>
      <c r="CM5" s="4">
        <v>-34291984.6</v>
      </c>
      <c r="CN5" s="4">
        <v>-2376100.88</v>
      </c>
      <c r="CO5" s="4">
        <v>-3385835.21</v>
      </c>
      <c r="CP5" s="4">
        <v>-40053920.69</v>
      </c>
      <c r="CQ5" s="4">
        <v>-9559506.07</v>
      </c>
      <c r="CR5" s="4">
        <v>851551</v>
      </c>
      <c r="CS5" s="4">
        <v>4302434.83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-402081.54</v>
      </c>
      <c r="DC5" s="4">
        <v>-436401.26</v>
      </c>
      <c r="DD5" s="4">
        <v>0</v>
      </c>
      <c r="DE5" s="4">
        <v>-4807601.78</v>
      </c>
      <c r="DF5" s="4">
        <v>-2355567.37</v>
      </c>
      <c r="DG5" s="4">
        <v>5406436.61</v>
      </c>
      <c r="DH5" s="4">
        <v>-2490017.36</v>
      </c>
      <c r="DI5" s="4">
        <v>0</v>
      </c>
      <c r="DJ5" s="4">
        <v>2916419.25</v>
      </c>
      <c r="DK5" s="4">
        <v>-85813.48</v>
      </c>
      <c r="DL5" s="4">
        <v>11827791.19</v>
      </c>
      <c r="DM5" s="4">
        <v>0</v>
      </c>
      <c r="DN5" s="4">
        <v>0</v>
      </c>
      <c r="DO5" s="4">
        <v>334.06</v>
      </c>
      <c r="DP5" s="4">
        <v>0</v>
      </c>
      <c r="DQ5" s="4">
        <v>0</v>
      </c>
      <c r="DR5" s="4">
        <v>11828125.25</v>
      </c>
      <c r="DS5" s="4">
        <v>0</v>
      </c>
      <c r="DT5" s="4">
        <v>1506427.91</v>
      </c>
      <c r="DU5" s="4">
        <v>0</v>
      </c>
      <c r="DV5" s="4">
        <v>0</v>
      </c>
      <c r="DW5" s="4">
        <v>1506427.91</v>
      </c>
      <c r="DX5" s="11">
        <f>('KOV järjest'!Z5+Z5+BP5+DF5)/CL5</f>
        <v>-0.16787746712695323</v>
      </c>
      <c r="DY5" s="11">
        <f>IF((DR5-DW5)/CL5&lt;0,0,(DR5-DW5)/CL5)</f>
        <v>0.2428294415621777</v>
      </c>
    </row>
    <row r="6" spans="1:129" ht="12.75">
      <c r="A6" s="3" t="s">
        <v>65</v>
      </c>
      <c r="B6" s="4">
        <v>432751.93</v>
      </c>
      <c r="C6" s="4">
        <v>5300659.93</v>
      </c>
      <c r="D6" s="4">
        <v>2438083.96</v>
      </c>
      <c r="E6" s="4">
        <v>35774.03</v>
      </c>
      <c r="F6" s="4">
        <v>8207269.85</v>
      </c>
      <c r="G6" s="4">
        <v>-7362709.13</v>
      </c>
      <c r="H6" s="4">
        <v>-206982.38</v>
      </c>
      <c r="I6" s="4">
        <v>-363453.23</v>
      </c>
      <c r="J6" s="4">
        <v>-7933144.74</v>
      </c>
      <c r="K6" s="4">
        <v>-728948.02</v>
      </c>
      <c r="L6" s="4">
        <v>0</v>
      </c>
      <c r="M6" s="4">
        <v>422246.88</v>
      </c>
      <c r="N6" s="4">
        <v>-16600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-6534.68</v>
      </c>
      <c r="W6" s="4">
        <v>-7744.86</v>
      </c>
      <c r="X6" s="4">
        <v>0</v>
      </c>
      <c r="Y6" s="4">
        <v>-329835.82</v>
      </c>
      <c r="Z6" s="4">
        <v>-55710.71</v>
      </c>
      <c r="AA6" s="4">
        <v>0</v>
      </c>
      <c r="AB6" s="4">
        <v>-190733.34</v>
      </c>
      <c r="AC6" s="4">
        <v>0</v>
      </c>
      <c r="AD6" s="4">
        <v>-190733.34</v>
      </c>
      <c r="AE6" s="4">
        <v>-178248.68</v>
      </c>
      <c r="AF6" s="4">
        <v>163189.33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163189.33</v>
      </c>
      <c r="AM6" s="4">
        <v>0</v>
      </c>
      <c r="AN6" s="4">
        <v>650419.42</v>
      </c>
      <c r="AO6" s="4">
        <v>0</v>
      </c>
      <c r="AP6" s="4">
        <v>0</v>
      </c>
      <c r="AQ6" s="4">
        <v>650419.42</v>
      </c>
      <c r="AR6" s="4">
        <v>483586.5</v>
      </c>
      <c r="AS6" s="4">
        <v>6546653.91</v>
      </c>
      <c r="AT6" s="4">
        <v>2088466.97</v>
      </c>
      <c r="AU6" s="4">
        <v>47513.81</v>
      </c>
      <c r="AV6" s="4">
        <v>9166221.19</v>
      </c>
      <c r="AW6" s="4">
        <v>-7744143.66</v>
      </c>
      <c r="AX6" s="4">
        <v>-237053.28</v>
      </c>
      <c r="AY6" s="4">
        <v>-348475.35</v>
      </c>
      <c r="AZ6" s="4">
        <v>-8329672.29</v>
      </c>
      <c r="BA6" s="4">
        <v>-418338.99</v>
      </c>
      <c r="BB6" s="4">
        <v>0</v>
      </c>
      <c r="BC6" s="4">
        <v>984000</v>
      </c>
      <c r="BD6" s="4">
        <v>-2000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-749.38</v>
      </c>
      <c r="BM6" s="4">
        <v>-2891.07</v>
      </c>
      <c r="BN6" s="4">
        <v>0</v>
      </c>
      <c r="BO6" s="4">
        <v>562911.63</v>
      </c>
      <c r="BP6" s="4">
        <v>1399460.53</v>
      </c>
      <c r="BQ6" s="4">
        <v>0</v>
      </c>
      <c r="BR6" s="4">
        <v>-163189.33</v>
      </c>
      <c r="BS6" s="4">
        <v>0</v>
      </c>
      <c r="BT6" s="4">
        <v>-163189.33</v>
      </c>
      <c r="BU6" s="4">
        <v>905712.86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1556132.28</v>
      </c>
      <c r="CE6" s="4">
        <v>0</v>
      </c>
      <c r="CF6" s="4">
        <v>0</v>
      </c>
      <c r="CG6" s="4">
        <v>1556132.28</v>
      </c>
      <c r="CH6" s="4">
        <v>708899.32</v>
      </c>
      <c r="CI6" s="4">
        <v>7375653.7</v>
      </c>
      <c r="CJ6" s="4">
        <v>2835706.33</v>
      </c>
      <c r="CK6" s="4">
        <v>75140.03</v>
      </c>
      <c r="CL6" s="4">
        <v>10995399.38</v>
      </c>
      <c r="CM6" s="4">
        <v>-10018956.51</v>
      </c>
      <c r="CN6" s="4">
        <v>-275003.76</v>
      </c>
      <c r="CO6" s="4">
        <v>-819706.16</v>
      </c>
      <c r="CP6" s="4">
        <v>-11113666.43</v>
      </c>
      <c r="CQ6" s="4">
        <v>-1153276.44</v>
      </c>
      <c r="CR6" s="4">
        <v>0</v>
      </c>
      <c r="CS6" s="4">
        <v>1171799.9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30.41</v>
      </c>
      <c r="DC6" s="4">
        <v>0</v>
      </c>
      <c r="DD6" s="4">
        <v>0</v>
      </c>
      <c r="DE6" s="4">
        <v>18553.87</v>
      </c>
      <c r="DF6" s="4">
        <v>-99713.18</v>
      </c>
      <c r="DG6" s="4">
        <v>0</v>
      </c>
      <c r="DH6" s="4">
        <v>0</v>
      </c>
      <c r="DI6" s="4">
        <v>0</v>
      </c>
      <c r="DJ6" s="4">
        <v>0</v>
      </c>
      <c r="DK6" s="4">
        <v>-188283.58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1367848.7</v>
      </c>
      <c r="DU6" s="4">
        <v>0</v>
      </c>
      <c r="DV6" s="4">
        <v>0</v>
      </c>
      <c r="DW6" s="4">
        <v>1367848.7</v>
      </c>
      <c r="DX6" s="11">
        <f>('KOV järjest'!Z6+Z6+BP6+DF6)/CL6</f>
        <v>0.08568241383879592</v>
      </c>
      <c r="DY6" s="11">
        <f aca="true" t="shared" si="0" ref="DY6:DY69">IF((DR6-DW6)/CL6&lt;0,0,(DR6-DW6)/CL6)</f>
        <v>0</v>
      </c>
    </row>
    <row r="7" spans="1:129" ht="12.75">
      <c r="A7" s="3" t="s">
        <v>66</v>
      </c>
      <c r="B7" s="4">
        <v>1423663.5</v>
      </c>
      <c r="C7" s="4">
        <v>4055986.49</v>
      </c>
      <c r="D7" s="4">
        <v>6429092.75</v>
      </c>
      <c r="E7" s="4">
        <v>36449.85</v>
      </c>
      <c r="F7" s="4">
        <v>11945192.59</v>
      </c>
      <c r="G7" s="4">
        <v>-9824397.48</v>
      </c>
      <c r="H7" s="4">
        <v>-903850.51</v>
      </c>
      <c r="I7" s="4">
        <v>-1521583.26</v>
      </c>
      <c r="J7" s="4">
        <v>-12249831.25</v>
      </c>
      <c r="K7" s="4">
        <v>-6589694.55</v>
      </c>
      <c r="L7" s="4">
        <v>500000</v>
      </c>
      <c r="M7" s="4">
        <v>3249578.4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-197234.9</v>
      </c>
      <c r="W7" s="4">
        <v>-196817.15</v>
      </c>
      <c r="X7" s="4">
        <v>0</v>
      </c>
      <c r="Y7" s="4">
        <v>-3037351.05</v>
      </c>
      <c r="Z7" s="4">
        <v>-3341989.71</v>
      </c>
      <c r="AA7" s="4">
        <v>2700000</v>
      </c>
      <c r="AB7" s="4">
        <v>-507000</v>
      </c>
      <c r="AC7" s="4">
        <v>0</v>
      </c>
      <c r="AD7" s="4">
        <v>2193000</v>
      </c>
      <c r="AE7" s="4">
        <v>643014.71</v>
      </c>
      <c r="AF7" s="4">
        <v>4227600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4227600</v>
      </c>
      <c r="AM7" s="4">
        <v>0</v>
      </c>
      <c r="AN7" s="4">
        <v>763709.06</v>
      </c>
      <c r="AO7" s="4">
        <v>0</v>
      </c>
      <c r="AP7" s="4">
        <v>0</v>
      </c>
      <c r="AQ7" s="4">
        <v>763709.06</v>
      </c>
      <c r="AR7" s="4">
        <v>1803319.63</v>
      </c>
      <c r="AS7" s="4">
        <v>4991503.35</v>
      </c>
      <c r="AT7" s="4">
        <v>6963383.2</v>
      </c>
      <c r="AU7" s="4">
        <v>46224.63</v>
      </c>
      <c r="AV7" s="4">
        <v>13804430.81</v>
      </c>
      <c r="AW7" s="4">
        <v>-10515637.42</v>
      </c>
      <c r="AX7" s="4">
        <v>-940233.46</v>
      </c>
      <c r="AY7" s="4">
        <v>-420255.64</v>
      </c>
      <c r="AZ7" s="4">
        <v>-11876126.52</v>
      </c>
      <c r="BA7" s="4">
        <v>-322806.8</v>
      </c>
      <c r="BB7" s="4">
        <v>205000</v>
      </c>
      <c r="BC7" s="4">
        <v>3299000</v>
      </c>
      <c r="BD7" s="4">
        <v>0</v>
      </c>
      <c r="BE7" s="4">
        <v>0</v>
      </c>
      <c r="BF7" s="4">
        <v>0</v>
      </c>
      <c r="BG7" s="4">
        <v>0</v>
      </c>
      <c r="BH7" s="4">
        <v>-201156</v>
      </c>
      <c r="BI7" s="4">
        <v>0</v>
      </c>
      <c r="BJ7" s="4">
        <v>0</v>
      </c>
      <c r="BK7" s="4">
        <v>0</v>
      </c>
      <c r="BL7" s="4">
        <v>-129094.23</v>
      </c>
      <c r="BM7" s="4">
        <v>-112000</v>
      </c>
      <c r="BN7" s="4">
        <v>0</v>
      </c>
      <c r="BO7" s="4">
        <v>2850942.97</v>
      </c>
      <c r="BP7" s="4">
        <v>4779247.26</v>
      </c>
      <c r="BQ7" s="4">
        <v>0</v>
      </c>
      <c r="BR7" s="4">
        <v>-507000</v>
      </c>
      <c r="BS7" s="4">
        <v>0</v>
      </c>
      <c r="BT7" s="4">
        <v>-507000</v>
      </c>
      <c r="BU7" s="4">
        <v>383490.78</v>
      </c>
      <c r="BV7" s="4">
        <v>3720600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3720600</v>
      </c>
      <c r="CC7" s="4">
        <v>0</v>
      </c>
      <c r="CD7" s="4">
        <v>1147199.84</v>
      </c>
      <c r="CE7" s="4">
        <v>0</v>
      </c>
      <c r="CF7" s="4">
        <v>0</v>
      </c>
      <c r="CG7" s="4">
        <v>1147199.84</v>
      </c>
      <c r="CH7" s="5">
        <v>1812822.33</v>
      </c>
      <c r="CI7" s="5">
        <v>6491090.13</v>
      </c>
      <c r="CJ7" s="5">
        <v>8020408</v>
      </c>
      <c r="CK7" s="5">
        <v>67127.09</v>
      </c>
      <c r="CL7" s="5">
        <v>16391447.55</v>
      </c>
      <c r="CM7" s="5">
        <v>-12644671.97</v>
      </c>
      <c r="CN7" s="5">
        <v>-935975.13</v>
      </c>
      <c r="CO7" s="5">
        <v>-750466.12</v>
      </c>
      <c r="CP7" s="5">
        <v>-14331113.22</v>
      </c>
      <c r="CQ7" s="5">
        <v>-1035549.06</v>
      </c>
      <c r="CR7" s="5">
        <v>0</v>
      </c>
      <c r="CS7" s="5">
        <v>1783381</v>
      </c>
      <c r="CT7" s="5">
        <v>0</v>
      </c>
      <c r="CU7" s="5">
        <v>0</v>
      </c>
      <c r="CV7" s="5">
        <v>0</v>
      </c>
      <c r="CW7" s="5">
        <v>0</v>
      </c>
      <c r="CX7" s="5">
        <v>-1376000</v>
      </c>
      <c r="CY7" s="5">
        <v>0</v>
      </c>
      <c r="CZ7" s="5">
        <v>0</v>
      </c>
      <c r="DA7" s="5">
        <v>0</v>
      </c>
      <c r="DB7" s="5">
        <v>-164276.36</v>
      </c>
      <c r="DC7" s="5">
        <v>-168494.6</v>
      </c>
      <c r="DD7" s="5">
        <v>0</v>
      </c>
      <c r="DE7" s="5">
        <v>-792444.42</v>
      </c>
      <c r="DF7" s="5">
        <v>1267889.91</v>
      </c>
      <c r="DG7" s="5">
        <v>0</v>
      </c>
      <c r="DH7" s="5">
        <v>-486000</v>
      </c>
      <c r="DI7" s="5">
        <v>0</v>
      </c>
      <c r="DJ7" s="5">
        <v>-486000</v>
      </c>
      <c r="DK7" s="5">
        <v>852682.95</v>
      </c>
      <c r="DL7" s="5">
        <v>3234600</v>
      </c>
      <c r="DM7" s="5">
        <v>0</v>
      </c>
      <c r="DN7" s="5">
        <v>0</v>
      </c>
      <c r="DO7" s="5">
        <v>0</v>
      </c>
      <c r="DP7" s="5">
        <v>0</v>
      </c>
      <c r="DQ7" s="5">
        <v>0</v>
      </c>
      <c r="DR7" s="5">
        <v>3234600</v>
      </c>
      <c r="DS7" s="5">
        <v>0</v>
      </c>
      <c r="DT7" s="5">
        <v>1999882.79</v>
      </c>
      <c r="DU7" s="5">
        <v>0</v>
      </c>
      <c r="DV7" s="5">
        <v>0</v>
      </c>
      <c r="DW7" s="5">
        <v>1999882.79</v>
      </c>
      <c r="DX7" s="11">
        <f>('KOV järjest'!Z7+Z7+BP7+DF7)/CL7</f>
        <v>-0.032360933857851985</v>
      </c>
      <c r="DY7" s="11">
        <f t="shared" si="0"/>
        <v>0.0753269170543757</v>
      </c>
    </row>
    <row r="8" spans="1:129" ht="12.75">
      <c r="A8" s="3" t="s">
        <v>67</v>
      </c>
      <c r="B8" s="4">
        <v>451331.7</v>
      </c>
      <c r="C8" s="4">
        <v>1814231.43</v>
      </c>
      <c r="D8" s="4">
        <v>919721.59</v>
      </c>
      <c r="E8" s="4">
        <v>23443.55</v>
      </c>
      <c r="F8" s="4">
        <v>3208728.27</v>
      </c>
      <c r="G8" s="4">
        <v>-2792791.06</v>
      </c>
      <c r="H8" s="4">
        <v>-514678.47</v>
      </c>
      <c r="I8" s="4">
        <v>-127960.79</v>
      </c>
      <c r="J8" s="4">
        <v>-3435430.32</v>
      </c>
      <c r="K8" s="4">
        <v>-32109</v>
      </c>
      <c r="L8" s="4">
        <v>0</v>
      </c>
      <c r="M8" s="4">
        <v>169945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1720.09</v>
      </c>
      <c r="W8" s="4">
        <v>0</v>
      </c>
      <c r="X8" s="4">
        <v>0</v>
      </c>
      <c r="Y8" s="4">
        <v>139556.09</v>
      </c>
      <c r="Z8" s="4">
        <v>-87145.96</v>
      </c>
      <c r="AA8" s="4">
        <v>0</v>
      </c>
      <c r="AB8" s="4">
        <v>0</v>
      </c>
      <c r="AC8" s="4">
        <v>0</v>
      </c>
      <c r="AD8" s="4">
        <v>0</v>
      </c>
      <c r="AE8" s="4">
        <v>-194160.48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542330.53</v>
      </c>
      <c r="AO8" s="4">
        <v>0</v>
      </c>
      <c r="AP8" s="4">
        <v>0</v>
      </c>
      <c r="AQ8" s="4">
        <v>542330.53</v>
      </c>
      <c r="AR8" s="4">
        <v>201262.15</v>
      </c>
      <c r="AS8" s="4">
        <v>2979557.44</v>
      </c>
      <c r="AT8" s="4">
        <v>1453941</v>
      </c>
      <c r="AU8" s="4">
        <v>25568.65</v>
      </c>
      <c r="AV8" s="4">
        <v>4660329.24</v>
      </c>
      <c r="AW8" s="4">
        <v>-3161220.42</v>
      </c>
      <c r="AX8" s="4">
        <v>-537745.89</v>
      </c>
      <c r="AY8" s="4">
        <v>-162046.32</v>
      </c>
      <c r="AZ8" s="4">
        <v>-3861012.63</v>
      </c>
      <c r="BA8" s="4">
        <v>0</v>
      </c>
      <c r="BB8" s="4">
        <v>0</v>
      </c>
      <c r="BC8" s="4">
        <v>63000</v>
      </c>
      <c r="BD8" s="4">
        <v>-25426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1837.01</v>
      </c>
      <c r="BM8" s="4">
        <v>0</v>
      </c>
      <c r="BN8" s="4">
        <v>0</v>
      </c>
      <c r="BO8" s="4">
        <v>39411.01</v>
      </c>
      <c r="BP8" s="4">
        <v>838727.62</v>
      </c>
      <c r="BQ8" s="4">
        <v>0</v>
      </c>
      <c r="BR8" s="4">
        <v>0</v>
      </c>
      <c r="BS8" s="4">
        <v>0</v>
      </c>
      <c r="BT8" s="4">
        <v>0</v>
      </c>
      <c r="BU8" s="4">
        <v>694224.62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1236555.15</v>
      </c>
      <c r="CE8" s="4">
        <v>0</v>
      </c>
      <c r="CF8" s="4">
        <v>0</v>
      </c>
      <c r="CG8" s="4">
        <v>1236555.15</v>
      </c>
      <c r="CH8" s="5">
        <v>232270.81</v>
      </c>
      <c r="CI8" s="5">
        <v>3405586.82</v>
      </c>
      <c r="CJ8" s="5">
        <v>1607277.77</v>
      </c>
      <c r="CK8" s="5">
        <v>23710.58</v>
      </c>
      <c r="CL8" s="5">
        <v>5268845.98</v>
      </c>
      <c r="CM8" s="5">
        <v>-4149953.74</v>
      </c>
      <c r="CN8" s="5">
        <v>-611810.04</v>
      </c>
      <c r="CO8" s="5">
        <v>-375970.68</v>
      </c>
      <c r="CP8" s="5">
        <v>-5137734.46</v>
      </c>
      <c r="CQ8" s="5">
        <v>0</v>
      </c>
      <c r="CR8" s="5">
        <v>0</v>
      </c>
      <c r="CS8" s="5">
        <v>94000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2772</v>
      </c>
      <c r="DC8" s="5">
        <v>-61.83</v>
      </c>
      <c r="DD8" s="5">
        <v>0</v>
      </c>
      <c r="DE8" s="5">
        <v>96772</v>
      </c>
      <c r="DF8" s="5">
        <v>227883.52</v>
      </c>
      <c r="DG8" s="5">
        <v>0</v>
      </c>
      <c r="DH8" s="5">
        <v>0</v>
      </c>
      <c r="DI8" s="5">
        <v>0</v>
      </c>
      <c r="DJ8" s="5">
        <v>0</v>
      </c>
      <c r="DK8" s="5">
        <v>238933.56</v>
      </c>
      <c r="DL8" s="5">
        <v>0</v>
      </c>
      <c r="DM8" s="5">
        <v>0</v>
      </c>
      <c r="DN8" s="5">
        <v>0</v>
      </c>
      <c r="DO8" s="5">
        <v>0</v>
      </c>
      <c r="DP8" s="5">
        <v>0</v>
      </c>
      <c r="DQ8" s="5">
        <v>0</v>
      </c>
      <c r="DR8" s="5">
        <v>0</v>
      </c>
      <c r="DS8" s="5">
        <v>0</v>
      </c>
      <c r="DT8" s="5">
        <v>1475488.71</v>
      </c>
      <c r="DU8" s="5">
        <v>0</v>
      </c>
      <c r="DV8" s="5">
        <v>0</v>
      </c>
      <c r="DW8" s="5">
        <v>1475488.71</v>
      </c>
      <c r="DX8" s="11">
        <f>('KOV järjest'!Z8+Z8+BP8+DF8)/CL8</f>
        <v>0.25011980707016224</v>
      </c>
      <c r="DY8" s="11">
        <f t="shared" si="0"/>
        <v>0</v>
      </c>
    </row>
    <row r="9" spans="1:129" ht="12.75">
      <c r="A9" s="3" t="s">
        <v>68</v>
      </c>
      <c r="B9" s="4">
        <v>2261385.48</v>
      </c>
      <c r="C9" s="4">
        <v>4436590.27</v>
      </c>
      <c r="D9" s="4">
        <v>10015493.39</v>
      </c>
      <c r="E9" s="4">
        <v>48457.29</v>
      </c>
      <c r="F9" s="4">
        <v>16761926.43</v>
      </c>
      <c r="G9" s="4">
        <v>-14552761.16</v>
      </c>
      <c r="H9" s="4">
        <v>-1011685.56</v>
      </c>
      <c r="I9" s="4">
        <v>-1770372.29</v>
      </c>
      <c r="J9" s="4">
        <v>-17334819.01</v>
      </c>
      <c r="K9" s="4">
        <v>-8111426.45</v>
      </c>
      <c r="L9" s="4">
        <v>2271502</v>
      </c>
      <c r="M9" s="4">
        <v>6224838.22</v>
      </c>
      <c r="N9" s="4">
        <v>0</v>
      </c>
      <c r="O9" s="4">
        <v>0</v>
      </c>
      <c r="P9" s="4">
        <v>0</v>
      </c>
      <c r="Q9" s="4">
        <v>0</v>
      </c>
      <c r="R9" s="4">
        <v>-306000</v>
      </c>
      <c r="S9" s="4">
        <v>0</v>
      </c>
      <c r="T9" s="4">
        <v>0</v>
      </c>
      <c r="U9" s="4">
        <v>0</v>
      </c>
      <c r="V9" s="4">
        <v>-85536.51</v>
      </c>
      <c r="W9" s="4">
        <v>-78459.02</v>
      </c>
      <c r="X9" s="4">
        <v>0</v>
      </c>
      <c r="Y9" s="4">
        <v>-6622.74</v>
      </c>
      <c r="Z9" s="4">
        <v>-579515.32</v>
      </c>
      <c r="AA9" s="4">
        <v>1000000.02</v>
      </c>
      <c r="AB9" s="4">
        <v>-426402.72</v>
      </c>
      <c r="AC9" s="4">
        <v>0</v>
      </c>
      <c r="AD9" s="4">
        <v>573597.3</v>
      </c>
      <c r="AE9" s="4">
        <v>-838421</v>
      </c>
      <c r="AF9" s="4">
        <v>2450079.36</v>
      </c>
      <c r="AG9" s="4">
        <v>0</v>
      </c>
      <c r="AH9" s="4">
        <v>142889.49</v>
      </c>
      <c r="AI9" s="4">
        <v>0</v>
      </c>
      <c r="AJ9" s="4">
        <v>0</v>
      </c>
      <c r="AK9" s="4">
        <v>352636.2</v>
      </c>
      <c r="AL9" s="4">
        <v>2945605.05</v>
      </c>
      <c r="AM9" s="4">
        <v>0</v>
      </c>
      <c r="AN9" s="4">
        <v>1779843.93</v>
      </c>
      <c r="AO9" s="4">
        <v>0</v>
      </c>
      <c r="AP9" s="4">
        <v>0</v>
      </c>
      <c r="AQ9" s="4">
        <v>1779843.93</v>
      </c>
      <c r="AR9" s="4">
        <v>2328086.84</v>
      </c>
      <c r="AS9" s="4">
        <v>5434082.49</v>
      </c>
      <c r="AT9" s="4">
        <v>10640906.19</v>
      </c>
      <c r="AU9" s="4">
        <v>54452.61</v>
      </c>
      <c r="AV9" s="4">
        <v>18457528.13</v>
      </c>
      <c r="AW9" s="4">
        <v>-16406741.85</v>
      </c>
      <c r="AX9" s="4">
        <v>-1100385.15</v>
      </c>
      <c r="AY9" s="4">
        <v>-1072214.05</v>
      </c>
      <c r="AZ9" s="4">
        <v>-18579341.05</v>
      </c>
      <c r="BA9" s="4">
        <v>-3089971.4</v>
      </c>
      <c r="BB9" s="4">
        <v>327900</v>
      </c>
      <c r="BC9" s="4">
        <v>5082754.62</v>
      </c>
      <c r="BD9" s="4">
        <v>0</v>
      </c>
      <c r="BE9" s="4">
        <v>0</v>
      </c>
      <c r="BF9" s="4">
        <v>0</v>
      </c>
      <c r="BG9" s="4">
        <v>0</v>
      </c>
      <c r="BH9" s="4">
        <v>-633000</v>
      </c>
      <c r="BI9" s="4">
        <v>4000</v>
      </c>
      <c r="BJ9" s="4">
        <v>0</v>
      </c>
      <c r="BK9" s="4">
        <v>0</v>
      </c>
      <c r="BL9" s="4">
        <v>-72267.75</v>
      </c>
      <c r="BM9" s="4">
        <v>-72091.74</v>
      </c>
      <c r="BN9" s="4">
        <v>0</v>
      </c>
      <c r="BO9" s="4">
        <v>1619415.47</v>
      </c>
      <c r="BP9" s="4">
        <v>1497602.55</v>
      </c>
      <c r="BQ9" s="4">
        <v>0</v>
      </c>
      <c r="BR9" s="4">
        <v>-1308447.6</v>
      </c>
      <c r="BS9" s="4">
        <v>0</v>
      </c>
      <c r="BT9" s="4">
        <v>-1308447.6</v>
      </c>
      <c r="BU9" s="4">
        <v>-996978.2</v>
      </c>
      <c r="BV9" s="4">
        <v>1142462.96</v>
      </c>
      <c r="BW9" s="4">
        <v>0</v>
      </c>
      <c r="BX9" s="4">
        <v>0</v>
      </c>
      <c r="BY9" s="4">
        <v>0</v>
      </c>
      <c r="BZ9" s="4">
        <v>0</v>
      </c>
      <c r="CA9" s="4">
        <v>384561.8</v>
      </c>
      <c r="CB9" s="4">
        <v>1527024.76</v>
      </c>
      <c r="CC9" s="4">
        <v>0</v>
      </c>
      <c r="CD9" s="4">
        <v>782865.73</v>
      </c>
      <c r="CE9" s="4">
        <v>0</v>
      </c>
      <c r="CF9" s="4">
        <v>0</v>
      </c>
      <c r="CG9" s="4">
        <v>782865.73</v>
      </c>
      <c r="CH9" s="5">
        <v>2536235.01</v>
      </c>
      <c r="CI9" s="5">
        <v>6858904.82</v>
      </c>
      <c r="CJ9" s="5">
        <v>14253286.42</v>
      </c>
      <c r="CK9" s="5">
        <v>48054.73</v>
      </c>
      <c r="CL9" s="5">
        <v>23696480.98</v>
      </c>
      <c r="CM9" s="5">
        <v>-19557414.27</v>
      </c>
      <c r="CN9" s="5">
        <v>-1203832.83</v>
      </c>
      <c r="CO9" s="5">
        <v>-1597704.81</v>
      </c>
      <c r="CP9" s="5">
        <v>-22358951.91</v>
      </c>
      <c r="CQ9" s="5">
        <v>-3761717.08</v>
      </c>
      <c r="CR9" s="5">
        <v>0</v>
      </c>
      <c r="CS9" s="5">
        <v>2717172.02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-37477.74</v>
      </c>
      <c r="DC9" s="5">
        <v>-64452.5</v>
      </c>
      <c r="DD9" s="5">
        <v>0</v>
      </c>
      <c r="DE9" s="5">
        <v>-1082022.8</v>
      </c>
      <c r="DF9" s="5">
        <v>255506.27</v>
      </c>
      <c r="DG9" s="5">
        <v>0</v>
      </c>
      <c r="DH9" s="5">
        <v>-335996.1</v>
      </c>
      <c r="DI9" s="5">
        <v>0</v>
      </c>
      <c r="DJ9" s="5">
        <v>-335996.1</v>
      </c>
      <c r="DK9" s="5">
        <v>-54036.42</v>
      </c>
      <c r="DL9" s="5">
        <v>806466.86</v>
      </c>
      <c r="DM9" s="5">
        <v>0</v>
      </c>
      <c r="DN9" s="5">
        <v>0</v>
      </c>
      <c r="DO9" s="5">
        <v>0</v>
      </c>
      <c r="DP9" s="5">
        <v>0</v>
      </c>
      <c r="DQ9" s="5">
        <v>366487.4</v>
      </c>
      <c r="DR9" s="5">
        <v>1172954.26</v>
      </c>
      <c r="DS9" s="5">
        <v>0</v>
      </c>
      <c r="DT9" s="5">
        <v>728829.31</v>
      </c>
      <c r="DU9" s="5">
        <v>0</v>
      </c>
      <c r="DV9" s="5">
        <v>0</v>
      </c>
      <c r="DW9" s="5">
        <v>728829.31</v>
      </c>
      <c r="DX9" s="11">
        <f>('KOV järjest'!Z9+Z9+BP9+DF9)/CL9</f>
        <v>0.052984819183054914</v>
      </c>
      <c r="DY9" s="11">
        <f t="shared" si="0"/>
        <v>0.018742232248528574</v>
      </c>
    </row>
    <row r="10" spans="1:129" ht="12.75">
      <c r="A10" s="3" t="s">
        <v>69</v>
      </c>
      <c r="B10" s="4">
        <v>2662942.63</v>
      </c>
      <c r="C10" s="4">
        <v>6443714.42</v>
      </c>
      <c r="D10" s="4">
        <v>5663993.74</v>
      </c>
      <c r="E10" s="4">
        <v>237177.39</v>
      </c>
      <c r="F10" s="4">
        <v>15007828.18</v>
      </c>
      <c r="G10" s="4">
        <v>-12738344.11</v>
      </c>
      <c r="H10" s="4">
        <v>-1367383.55</v>
      </c>
      <c r="I10" s="4">
        <v>-944051.67</v>
      </c>
      <c r="J10" s="4">
        <v>-15049779.33</v>
      </c>
      <c r="K10" s="4">
        <v>-1500655.19</v>
      </c>
      <c r="L10" s="4">
        <v>0</v>
      </c>
      <c r="M10" s="4">
        <v>1022214.39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-136552.98</v>
      </c>
      <c r="W10" s="4">
        <v>-138188.2</v>
      </c>
      <c r="X10" s="4">
        <v>0</v>
      </c>
      <c r="Y10" s="4">
        <v>-614993.78</v>
      </c>
      <c r="Z10" s="4">
        <v>-656944.93</v>
      </c>
      <c r="AA10" s="4">
        <v>900000.01</v>
      </c>
      <c r="AB10" s="4">
        <v>-681885.05</v>
      </c>
      <c r="AC10" s="4">
        <v>0</v>
      </c>
      <c r="AD10" s="4">
        <v>218114.96</v>
      </c>
      <c r="AE10" s="4">
        <v>-247579.49</v>
      </c>
      <c r="AF10" s="4">
        <v>4352334.06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4352334.06</v>
      </c>
      <c r="AM10" s="4">
        <v>0</v>
      </c>
      <c r="AN10" s="4">
        <v>714158.01</v>
      </c>
      <c r="AO10" s="4">
        <v>0</v>
      </c>
      <c r="AP10" s="4">
        <v>0</v>
      </c>
      <c r="AQ10" s="4">
        <v>714158.01</v>
      </c>
      <c r="AR10" s="4">
        <v>3564493.64</v>
      </c>
      <c r="AS10" s="4">
        <v>8230546.89</v>
      </c>
      <c r="AT10" s="4">
        <v>7036784.82</v>
      </c>
      <c r="AU10" s="4">
        <v>832023.42</v>
      </c>
      <c r="AV10" s="4">
        <v>19663848.77</v>
      </c>
      <c r="AW10" s="4">
        <v>-15022339.3</v>
      </c>
      <c r="AX10" s="4">
        <v>-1515544.1</v>
      </c>
      <c r="AY10" s="4">
        <v>-1764453.77</v>
      </c>
      <c r="AZ10" s="4">
        <v>-18302337.17</v>
      </c>
      <c r="BA10" s="4">
        <v>-5587290.98</v>
      </c>
      <c r="BB10" s="4">
        <v>57011</v>
      </c>
      <c r="BC10" s="4">
        <v>2961295.5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-154722</v>
      </c>
      <c r="BM10" s="4">
        <v>-153661.15</v>
      </c>
      <c r="BN10" s="4">
        <v>0</v>
      </c>
      <c r="BO10" s="4">
        <v>-2723706.48</v>
      </c>
      <c r="BP10" s="4">
        <v>-1362194.88</v>
      </c>
      <c r="BQ10" s="4">
        <v>3294999.95</v>
      </c>
      <c r="BR10" s="4">
        <v>-1336600.41</v>
      </c>
      <c r="BS10" s="4">
        <v>0</v>
      </c>
      <c r="BT10" s="4">
        <v>1958399.54</v>
      </c>
      <c r="BU10" s="4">
        <v>200313.51</v>
      </c>
      <c r="BV10" s="4">
        <v>6313394.01</v>
      </c>
      <c r="BW10" s="4">
        <v>0</v>
      </c>
      <c r="BX10" s="4">
        <v>0</v>
      </c>
      <c r="BY10" s="4">
        <v>243.46</v>
      </c>
      <c r="BZ10" s="4">
        <v>0</v>
      </c>
      <c r="CA10" s="4">
        <v>0</v>
      </c>
      <c r="CB10" s="4">
        <v>6313637.47</v>
      </c>
      <c r="CC10" s="4">
        <v>0</v>
      </c>
      <c r="CD10" s="4">
        <v>914471.52</v>
      </c>
      <c r="CE10" s="4">
        <v>0</v>
      </c>
      <c r="CF10" s="4">
        <v>0</v>
      </c>
      <c r="CG10" s="4">
        <v>914471.52</v>
      </c>
      <c r="CH10" s="4">
        <v>4388765.41</v>
      </c>
      <c r="CI10" s="4">
        <v>9988426.09</v>
      </c>
      <c r="CJ10" s="4">
        <v>9567298.95</v>
      </c>
      <c r="CK10" s="4">
        <v>595879.97</v>
      </c>
      <c r="CL10" s="4">
        <v>24540370.42</v>
      </c>
      <c r="CM10" s="4">
        <v>-19432262.68</v>
      </c>
      <c r="CN10" s="4">
        <v>-969006.8</v>
      </c>
      <c r="CO10" s="4">
        <v>-3724480.61</v>
      </c>
      <c r="CP10" s="4">
        <v>-24125750.09</v>
      </c>
      <c r="CQ10" s="4">
        <v>-13962439.53</v>
      </c>
      <c r="CR10" s="4">
        <v>180000</v>
      </c>
      <c r="CS10" s="4">
        <v>10417483.45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-260549.98</v>
      </c>
      <c r="DC10" s="4">
        <v>-259388.08</v>
      </c>
      <c r="DD10" s="4">
        <v>0</v>
      </c>
      <c r="DE10" s="4">
        <v>-3625506.06</v>
      </c>
      <c r="DF10" s="4">
        <v>-3210885.73</v>
      </c>
      <c r="DG10" s="4">
        <v>3798719.76</v>
      </c>
      <c r="DH10" s="4">
        <v>-2330762.88</v>
      </c>
      <c r="DI10" s="4">
        <v>0</v>
      </c>
      <c r="DJ10" s="4">
        <v>1467956.88</v>
      </c>
      <c r="DK10" s="4">
        <v>-696610.01</v>
      </c>
      <c r="DL10" s="4">
        <v>7784054.52</v>
      </c>
      <c r="DM10" s="4">
        <v>0</v>
      </c>
      <c r="DN10" s="4">
        <v>0</v>
      </c>
      <c r="DO10" s="4">
        <v>0</v>
      </c>
      <c r="DP10" s="4">
        <v>487904.78</v>
      </c>
      <c r="DQ10" s="4">
        <v>0</v>
      </c>
      <c r="DR10" s="4">
        <v>8271959.3</v>
      </c>
      <c r="DS10" s="4">
        <v>0</v>
      </c>
      <c r="DT10" s="4">
        <v>217861.51</v>
      </c>
      <c r="DU10" s="4">
        <v>0</v>
      </c>
      <c r="DV10" s="4">
        <v>0</v>
      </c>
      <c r="DW10" s="4">
        <v>217861.51</v>
      </c>
      <c r="DX10" s="11">
        <f>('KOV järjest'!Z10+Z10+BP10+DF10)/CL10</f>
        <v>-0.2449785372881099</v>
      </c>
      <c r="DY10" s="11">
        <f t="shared" si="0"/>
        <v>0.32819788993225796</v>
      </c>
    </row>
    <row r="11" spans="1:129" ht="12.75">
      <c r="A11" s="3" t="s">
        <v>70</v>
      </c>
      <c r="B11" s="4">
        <v>2944053.08</v>
      </c>
      <c r="C11" s="4">
        <v>11059650.13</v>
      </c>
      <c r="D11" s="4">
        <v>9913321.55</v>
      </c>
      <c r="E11" s="4">
        <v>65331.15</v>
      </c>
      <c r="F11" s="4">
        <v>23982355.91</v>
      </c>
      <c r="G11" s="4">
        <v>-21343171.54</v>
      </c>
      <c r="H11" s="4">
        <v>-933078.52</v>
      </c>
      <c r="I11" s="4">
        <v>-1555777.91</v>
      </c>
      <c r="J11" s="4">
        <v>-23832027.97</v>
      </c>
      <c r="K11" s="4">
        <v>-1622622</v>
      </c>
      <c r="L11" s="4">
        <v>-185099.15</v>
      </c>
      <c r="M11" s="4">
        <v>450000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-1827638.39</v>
      </c>
      <c r="W11" s="4">
        <v>-1082870.92</v>
      </c>
      <c r="X11" s="4">
        <v>0</v>
      </c>
      <c r="Y11" s="4">
        <v>-3185359.54</v>
      </c>
      <c r="Z11" s="4">
        <v>-3035031.6</v>
      </c>
      <c r="AA11" s="4">
        <v>1000000.02</v>
      </c>
      <c r="AB11" s="4">
        <v>-702298.18</v>
      </c>
      <c r="AC11" s="4">
        <v>0</v>
      </c>
      <c r="AD11" s="4">
        <v>297701.84</v>
      </c>
      <c r="AE11" s="4">
        <v>-621960.79</v>
      </c>
      <c r="AF11" s="4">
        <v>3782255.2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3782255.2</v>
      </c>
      <c r="AM11" s="4">
        <v>0</v>
      </c>
      <c r="AN11" s="4">
        <v>284050.68</v>
      </c>
      <c r="AO11" s="4">
        <v>0</v>
      </c>
      <c r="AP11" s="4">
        <v>0</v>
      </c>
      <c r="AQ11" s="4">
        <v>284050.68</v>
      </c>
      <c r="AR11" s="4">
        <v>3285235.75</v>
      </c>
      <c r="AS11" s="4">
        <v>13416892.97</v>
      </c>
      <c r="AT11" s="4">
        <v>10534804.88</v>
      </c>
      <c r="AU11" s="4">
        <v>105467.57</v>
      </c>
      <c r="AV11" s="4">
        <v>27342401.17</v>
      </c>
      <c r="AW11" s="4">
        <v>-23905197.89</v>
      </c>
      <c r="AX11" s="4">
        <v>-1854227.12</v>
      </c>
      <c r="AY11" s="4">
        <v>-1861728.13</v>
      </c>
      <c r="AZ11" s="4">
        <v>-27621153.14</v>
      </c>
      <c r="BA11" s="4">
        <v>-2127348.49</v>
      </c>
      <c r="BB11" s="4">
        <v>181963</v>
      </c>
      <c r="BC11" s="4">
        <v>2320320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-215584.59</v>
      </c>
      <c r="BM11" s="4">
        <v>-148533.01</v>
      </c>
      <c r="BN11" s="4">
        <v>0</v>
      </c>
      <c r="BO11" s="4">
        <v>159349.92</v>
      </c>
      <c r="BP11" s="4">
        <v>-119402.05</v>
      </c>
      <c r="BQ11" s="4">
        <v>3987974.83</v>
      </c>
      <c r="BR11" s="4">
        <v>-1418260.01</v>
      </c>
      <c r="BS11" s="4">
        <v>0</v>
      </c>
      <c r="BT11" s="4">
        <v>2569714.82</v>
      </c>
      <c r="BU11" s="4">
        <v>1618546.62</v>
      </c>
      <c r="BV11" s="4">
        <v>6420305.38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6420305.38</v>
      </c>
      <c r="CC11" s="4">
        <v>0</v>
      </c>
      <c r="CD11" s="4">
        <v>1902597.3</v>
      </c>
      <c r="CE11" s="4">
        <v>0</v>
      </c>
      <c r="CF11" s="4">
        <v>0</v>
      </c>
      <c r="CG11" s="4">
        <v>1902597.3</v>
      </c>
      <c r="CH11" s="4">
        <v>3350232.01</v>
      </c>
      <c r="CI11" s="4">
        <v>17676630.7</v>
      </c>
      <c r="CJ11" s="4">
        <v>12352314.11</v>
      </c>
      <c r="CK11" s="4">
        <v>87126.99</v>
      </c>
      <c r="CL11" s="4">
        <v>33466303.81</v>
      </c>
      <c r="CM11" s="4">
        <v>-27941434.22</v>
      </c>
      <c r="CN11" s="4">
        <v>-1442959.78</v>
      </c>
      <c r="CO11" s="4">
        <v>-2207397.75</v>
      </c>
      <c r="CP11" s="4">
        <v>-31591791.75</v>
      </c>
      <c r="CQ11" s="4">
        <v>-3514565.93</v>
      </c>
      <c r="CR11" s="4">
        <v>211470.76</v>
      </c>
      <c r="CS11" s="4">
        <v>2113000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-180954.95</v>
      </c>
      <c r="DC11" s="4">
        <v>-282026.83</v>
      </c>
      <c r="DD11" s="4">
        <v>0</v>
      </c>
      <c r="DE11" s="4">
        <v>-1371050.12</v>
      </c>
      <c r="DF11" s="4">
        <v>503461.94</v>
      </c>
      <c r="DG11" s="4">
        <v>289139.51</v>
      </c>
      <c r="DH11" s="4">
        <v>-1204726.32</v>
      </c>
      <c r="DI11" s="4">
        <v>0</v>
      </c>
      <c r="DJ11" s="4">
        <v>-915586.81</v>
      </c>
      <c r="DK11" s="4">
        <v>-900453.93</v>
      </c>
      <c r="DL11" s="4">
        <v>5496985.64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5496985.64</v>
      </c>
      <c r="DS11" s="4">
        <v>0</v>
      </c>
      <c r="DT11" s="4">
        <v>1002143.37</v>
      </c>
      <c r="DU11" s="4">
        <v>0</v>
      </c>
      <c r="DV11" s="4">
        <v>0</v>
      </c>
      <c r="DW11" s="4">
        <v>1002143.37</v>
      </c>
      <c r="DX11" s="11">
        <f>('KOV järjest'!Z11+Z11+BP11+DF11)/CL11</f>
        <v>-0.06380123667442436</v>
      </c>
      <c r="DY11" s="11">
        <f t="shared" si="0"/>
        <v>0.13430949218410265</v>
      </c>
    </row>
    <row r="12" spans="1:129" ht="12.75">
      <c r="A12" s="3" t="s">
        <v>71</v>
      </c>
      <c r="B12" s="4">
        <v>15023892.56</v>
      </c>
      <c r="C12" s="4">
        <v>34539116.75</v>
      </c>
      <c r="D12" s="4">
        <v>13660046.15</v>
      </c>
      <c r="E12" s="4">
        <v>2014873.81</v>
      </c>
      <c r="F12" s="4">
        <v>65237929.27</v>
      </c>
      <c r="G12" s="4">
        <v>-56021206.7</v>
      </c>
      <c r="H12" s="4">
        <v>-3325481.57</v>
      </c>
      <c r="I12" s="4">
        <v>-1598415.57</v>
      </c>
      <c r="J12" s="4">
        <v>-60945103.84</v>
      </c>
      <c r="K12" s="4">
        <v>-6009009.07</v>
      </c>
      <c r="L12" s="4">
        <v>1142656.4</v>
      </c>
      <c r="M12" s="4">
        <v>3157264</v>
      </c>
      <c r="N12" s="4">
        <v>0</v>
      </c>
      <c r="O12" s="4">
        <v>0</v>
      </c>
      <c r="P12" s="4">
        <v>-57400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-752279.59</v>
      </c>
      <c r="W12" s="4">
        <v>-777181.5</v>
      </c>
      <c r="X12" s="4">
        <v>0</v>
      </c>
      <c r="Y12" s="4">
        <v>-2518768.26</v>
      </c>
      <c r="Z12" s="4">
        <v>1774057.17</v>
      </c>
      <c r="AA12" s="4">
        <v>5652790.49</v>
      </c>
      <c r="AB12" s="4">
        <v>-8040198.36</v>
      </c>
      <c r="AC12" s="4">
        <v>150364.54</v>
      </c>
      <c r="AD12" s="4">
        <v>-2237043.33</v>
      </c>
      <c r="AE12" s="4">
        <v>-815938.83</v>
      </c>
      <c r="AF12" s="4">
        <v>20918028.18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20918028.18</v>
      </c>
      <c r="AM12" s="4">
        <v>0</v>
      </c>
      <c r="AN12" s="4">
        <v>2847665.72</v>
      </c>
      <c r="AO12" s="4">
        <v>31916</v>
      </c>
      <c r="AP12" s="4">
        <v>0</v>
      </c>
      <c r="AQ12" s="4">
        <v>2879581.72</v>
      </c>
      <c r="AR12" s="4">
        <v>16382799.78</v>
      </c>
      <c r="AS12" s="4">
        <v>41227237.48</v>
      </c>
      <c r="AT12" s="4">
        <v>14419267</v>
      </c>
      <c r="AU12" s="4">
        <v>2610795.56</v>
      </c>
      <c r="AV12" s="4">
        <v>74640099.82</v>
      </c>
      <c r="AW12" s="4">
        <v>-57105896.76</v>
      </c>
      <c r="AX12" s="4">
        <v>-3158540.78</v>
      </c>
      <c r="AY12" s="4">
        <v>-1738272.27</v>
      </c>
      <c r="AZ12" s="4">
        <v>-62002709.81</v>
      </c>
      <c r="BA12" s="4">
        <v>-2908815.4</v>
      </c>
      <c r="BB12" s="4">
        <v>151000</v>
      </c>
      <c r="BC12" s="4">
        <v>6718007.5</v>
      </c>
      <c r="BD12" s="4">
        <v>-10000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-563518.17</v>
      </c>
      <c r="BM12" s="4">
        <v>-738998.07</v>
      </c>
      <c r="BN12" s="4">
        <v>0</v>
      </c>
      <c r="BO12" s="4">
        <v>3386673.93</v>
      </c>
      <c r="BP12" s="4">
        <v>16024063.94</v>
      </c>
      <c r="BQ12" s="4">
        <v>300000</v>
      </c>
      <c r="BR12" s="4">
        <v>-6752878.28</v>
      </c>
      <c r="BS12" s="4">
        <v>-150364.54</v>
      </c>
      <c r="BT12" s="4">
        <v>-6603242.82</v>
      </c>
      <c r="BU12" s="4">
        <v>7750877.84</v>
      </c>
      <c r="BV12" s="4">
        <v>14314785.36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14314785.36</v>
      </c>
      <c r="CC12" s="4">
        <v>0</v>
      </c>
      <c r="CD12" s="4">
        <v>6190711.56</v>
      </c>
      <c r="CE12" s="4">
        <v>4439748</v>
      </c>
      <c r="CF12" s="4">
        <v>0</v>
      </c>
      <c r="CG12" s="4">
        <v>10630459.56</v>
      </c>
      <c r="CH12" s="4">
        <v>17596435.72</v>
      </c>
      <c r="CI12" s="4">
        <v>49997917.1</v>
      </c>
      <c r="CJ12" s="4">
        <v>16991886.03</v>
      </c>
      <c r="CK12" s="4">
        <v>2332463.85</v>
      </c>
      <c r="CL12" s="4">
        <v>86918702.7</v>
      </c>
      <c r="CM12" s="4">
        <v>-71158554.38</v>
      </c>
      <c r="CN12" s="4">
        <v>-3569080.36</v>
      </c>
      <c r="CO12" s="4">
        <v>-4443812.95</v>
      </c>
      <c r="CP12" s="4">
        <v>-79171447.69</v>
      </c>
      <c r="CQ12" s="4">
        <v>-9527054.41</v>
      </c>
      <c r="CR12" s="4">
        <v>825553.06</v>
      </c>
      <c r="CS12" s="4">
        <v>7327736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-153129.39</v>
      </c>
      <c r="DC12" s="4">
        <v>-657873.56</v>
      </c>
      <c r="DD12" s="4">
        <v>0</v>
      </c>
      <c r="DE12" s="4">
        <v>-1526894.74</v>
      </c>
      <c r="DF12" s="4">
        <v>6220360.27</v>
      </c>
      <c r="DG12" s="4">
        <v>355000</v>
      </c>
      <c r="DH12" s="4">
        <v>-4765669.33</v>
      </c>
      <c r="DI12" s="4">
        <v>0</v>
      </c>
      <c r="DJ12" s="4">
        <v>-4410669.33</v>
      </c>
      <c r="DK12" s="4">
        <v>156163.35</v>
      </c>
      <c r="DL12" s="4">
        <v>9904116.58</v>
      </c>
      <c r="DM12" s="4">
        <v>0</v>
      </c>
      <c r="DN12" s="4">
        <v>0</v>
      </c>
      <c r="DO12" s="4">
        <v>0</v>
      </c>
      <c r="DP12" s="4">
        <v>0</v>
      </c>
      <c r="DQ12" s="4">
        <v>0</v>
      </c>
      <c r="DR12" s="4">
        <v>9904116.58</v>
      </c>
      <c r="DS12" s="4">
        <v>0</v>
      </c>
      <c r="DT12" s="4">
        <v>3064070.91</v>
      </c>
      <c r="DU12" s="4">
        <v>7722552</v>
      </c>
      <c r="DV12" s="4">
        <v>0</v>
      </c>
      <c r="DW12" s="4">
        <v>10786622.91</v>
      </c>
      <c r="DX12" s="11">
        <f>('KOV järjest'!Z12+Z12+BP12+DF12)/CL12</f>
        <v>0.12248107495051233</v>
      </c>
      <c r="DY12" s="11">
        <f t="shared" si="0"/>
        <v>0</v>
      </c>
    </row>
    <row r="13" spans="1:129" ht="12.75">
      <c r="A13" s="3" t="s">
        <v>72</v>
      </c>
      <c r="B13" s="4">
        <v>3988523.35</v>
      </c>
      <c r="C13" s="4">
        <v>14413908.01</v>
      </c>
      <c r="D13" s="4">
        <v>20490492.15</v>
      </c>
      <c r="E13" s="4">
        <v>199394.92</v>
      </c>
      <c r="F13" s="4">
        <v>39092318.43</v>
      </c>
      <c r="G13" s="4">
        <v>-30894637.47</v>
      </c>
      <c r="H13" s="4">
        <v>-2905351.9</v>
      </c>
      <c r="I13" s="4">
        <v>-1801071.83</v>
      </c>
      <c r="J13" s="4">
        <v>-35601061.2</v>
      </c>
      <c r="K13" s="4">
        <v>-2711196.13</v>
      </c>
      <c r="L13" s="4">
        <v>144200</v>
      </c>
      <c r="M13" s="4">
        <v>1701659.21</v>
      </c>
      <c r="N13" s="4">
        <v>-290000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-2412.4</v>
      </c>
      <c r="W13" s="4">
        <v>-2474.99</v>
      </c>
      <c r="X13" s="4">
        <v>0</v>
      </c>
      <c r="Y13" s="4">
        <v>-1157749.32</v>
      </c>
      <c r="Z13" s="4">
        <v>2333507.91</v>
      </c>
      <c r="AA13" s="4">
        <v>0</v>
      </c>
      <c r="AB13" s="4">
        <v>-51148.03</v>
      </c>
      <c r="AC13" s="4">
        <v>0</v>
      </c>
      <c r="AD13" s="4">
        <v>-51148.03</v>
      </c>
      <c r="AE13" s="4">
        <v>2414573.43</v>
      </c>
      <c r="AF13" s="4">
        <v>3834191.54</v>
      </c>
      <c r="AG13" s="4">
        <v>0</v>
      </c>
      <c r="AH13" s="4">
        <v>0</v>
      </c>
      <c r="AI13" s="4">
        <v>0</v>
      </c>
      <c r="AJ13" s="4">
        <v>0</v>
      </c>
      <c r="AK13" s="4">
        <v>98306</v>
      </c>
      <c r="AL13" s="4">
        <v>3932497.54</v>
      </c>
      <c r="AM13" s="4">
        <v>0</v>
      </c>
      <c r="AN13" s="4">
        <v>4004544.77</v>
      </c>
      <c r="AO13" s="4">
        <v>0</v>
      </c>
      <c r="AP13" s="4">
        <v>0</v>
      </c>
      <c r="AQ13" s="4">
        <v>4004544.77</v>
      </c>
      <c r="AR13" s="4">
        <v>3878734.06</v>
      </c>
      <c r="AS13" s="4">
        <v>17218049.96</v>
      </c>
      <c r="AT13" s="4">
        <v>22021223.15</v>
      </c>
      <c r="AU13" s="4">
        <v>207534.3</v>
      </c>
      <c r="AV13" s="4">
        <v>43325541.47</v>
      </c>
      <c r="AW13" s="4">
        <v>-33191912.08</v>
      </c>
      <c r="AX13" s="4">
        <v>-3722207.41</v>
      </c>
      <c r="AY13" s="4">
        <v>-2724634.4</v>
      </c>
      <c r="AZ13" s="4">
        <v>-39638753.89</v>
      </c>
      <c r="BA13" s="4">
        <v>-8583989.79</v>
      </c>
      <c r="BB13" s="4">
        <v>102901</v>
      </c>
      <c r="BC13" s="4">
        <v>6830312.95</v>
      </c>
      <c r="BD13" s="4">
        <v>-821864.41</v>
      </c>
      <c r="BE13" s="4">
        <v>0</v>
      </c>
      <c r="BF13" s="4">
        <v>0</v>
      </c>
      <c r="BG13" s="4">
        <v>0</v>
      </c>
      <c r="BH13" s="4">
        <v>-200000</v>
      </c>
      <c r="BI13" s="4">
        <v>0</v>
      </c>
      <c r="BJ13" s="4">
        <v>0</v>
      </c>
      <c r="BK13" s="4">
        <v>0</v>
      </c>
      <c r="BL13" s="4">
        <v>-12764.94</v>
      </c>
      <c r="BM13" s="4">
        <v>-12874.45</v>
      </c>
      <c r="BN13" s="4">
        <v>0</v>
      </c>
      <c r="BO13" s="4">
        <v>-2685405.19</v>
      </c>
      <c r="BP13" s="4">
        <v>1001382.39</v>
      </c>
      <c r="BQ13" s="4">
        <v>2200000</v>
      </c>
      <c r="BR13" s="4">
        <v>-8957.57</v>
      </c>
      <c r="BS13" s="4">
        <v>0</v>
      </c>
      <c r="BT13" s="4">
        <v>2191042.43</v>
      </c>
      <c r="BU13" s="4">
        <v>436288.72</v>
      </c>
      <c r="BV13" s="4">
        <v>6025233.97</v>
      </c>
      <c r="BW13" s="4">
        <v>0</v>
      </c>
      <c r="BX13" s="4">
        <v>0</v>
      </c>
      <c r="BY13" s="4">
        <v>0</v>
      </c>
      <c r="BZ13" s="4">
        <v>0</v>
      </c>
      <c r="CA13" s="4">
        <v>98306</v>
      </c>
      <c r="CB13" s="4">
        <v>6123539.97</v>
      </c>
      <c r="CC13" s="4">
        <v>0</v>
      </c>
      <c r="CD13" s="4">
        <v>4440833.49</v>
      </c>
      <c r="CE13" s="4">
        <v>0</v>
      </c>
      <c r="CF13" s="4">
        <v>0</v>
      </c>
      <c r="CG13" s="4">
        <v>4440833.49</v>
      </c>
      <c r="CH13" s="4">
        <v>6522051.46</v>
      </c>
      <c r="CI13" s="4">
        <v>20401244.68</v>
      </c>
      <c r="CJ13" s="4">
        <v>23077657.28</v>
      </c>
      <c r="CK13" s="4">
        <v>149332.42</v>
      </c>
      <c r="CL13" s="4">
        <v>50150285.84</v>
      </c>
      <c r="CM13" s="4">
        <v>-37088998.49</v>
      </c>
      <c r="CN13" s="4">
        <v>-4106473.81</v>
      </c>
      <c r="CO13" s="4">
        <v>-2794015.86</v>
      </c>
      <c r="CP13" s="4">
        <v>-43989488.16</v>
      </c>
      <c r="CQ13" s="4">
        <v>-7584267.12</v>
      </c>
      <c r="CR13" s="4">
        <v>50000</v>
      </c>
      <c r="CS13" s="4">
        <v>5605898.67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7382.13</v>
      </c>
      <c r="DC13" s="4">
        <v>-238911.76</v>
      </c>
      <c r="DD13" s="4">
        <v>0</v>
      </c>
      <c r="DE13" s="4">
        <v>-1920986.32</v>
      </c>
      <c r="DF13" s="4">
        <v>4239811.36</v>
      </c>
      <c r="DG13" s="4">
        <v>275129.43</v>
      </c>
      <c r="DH13" s="4">
        <v>-2316368.65</v>
      </c>
      <c r="DI13" s="4">
        <v>0</v>
      </c>
      <c r="DJ13" s="4">
        <v>-2041239.22</v>
      </c>
      <c r="DK13" s="4">
        <v>4309396.97</v>
      </c>
      <c r="DL13" s="4">
        <v>3983994.75</v>
      </c>
      <c r="DM13" s="4">
        <v>0</v>
      </c>
      <c r="DN13" s="4">
        <v>0</v>
      </c>
      <c r="DO13" s="4">
        <v>0</v>
      </c>
      <c r="DP13" s="4">
        <v>0</v>
      </c>
      <c r="DQ13" s="4">
        <v>98306</v>
      </c>
      <c r="DR13" s="4">
        <v>4082300.75</v>
      </c>
      <c r="DS13" s="4">
        <v>0</v>
      </c>
      <c r="DT13" s="4">
        <v>8750230.46</v>
      </c>
      <c r="DU13" s="4">
        <v>0</v>
      </c>
      <c r="DV13" s="4">
        <v>0</v>
      </c>
      <c r="DW13" s="4">
        <v>8750230.46</v>
      </c>
      <c r="DX13" s="11">
        <f>('KOV järjest'!Z13+Z13+BP13+DF13)/CL13</f>
        <v>0.14494896725398207</v>
      </c>
      <c r="DY13" s="11">
        <f t="shared" si="0"/>
        <v>0</v>
      </c>
    </row>
    <row r="14" spans="1:129" ht="12.75">
      <c r="A14" s="3" t="s">
        <v>73</v>
      </c>
      <c r="B14" s="4">
        <v>1308533.05</v>
      </c>
      <c r="C14" s="4">
        <v>5234497.8</v>
      </c>
      <c r="D14" s="4">
        <v>7259519.93</v>
      </c>
      <c r="E14" s="4">
        <v>1587821.24</v>
      </c>
      <c r="F14" s="4">
        <v>15390372.02</v>
      </c>
      <c r="G14" s="4">
        <v>-12315506.83</v>
      </c>
      <c r="H14" s="4">
        <v>-568833.37</v>
      </c>
      <c r="I14" s="4">
        <v>-706210.25</v>
      </c>
      <c r="J14" s="4">
        <v>-13590550.45</v>
      </c>
      <c r="K14" s="4">
        <v>-2556727</v>
      </c>
      <c r="L14" s="4">
        <v>84762.71</v>
      </c>
      <c r="M14" s="4">
        <v>636750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-208250.38</v>
      </c>
      <c r="W14" s="4">
        <v>-210236.5</v>
      </c>
      <c r="X14" s="4">
        <v>0</v>
      </c>
      <c r="Y14" s="4">
        <v>-2043464.67</v>
      </c>
      <c r="Z14" s="4">
        <v>-243643.1</v>
      </c>
      <c r="AA14" s="4">
        <v>2892784.85</v>
      </c>
      <c r="AB14" s="4">
        <v>-2134086.83</v>
      </c>
      <c r="AC14" s="4">
        <v>0</v>
      </c>
      <c r="AD14" s="4">
        <v>758698.02</v>
      </c>
      <c r="AE14" s="4">
        <v>586218.56</v>
      </c>
      <c r="AF14" s="4">
        <v>5318283.98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5318283.98</v>
      </c>
      <c r="AM14" s="4">
        <v>0</v>
      </c>
      <c r="AN14" s="4">
        <v>669261.35</v>
      </c>
      <c r="AO14" s="4">
        <v>0</v>
      </c>
      <c r="AP14" s="4">
        <v>0</v>
      </c>
      <c r="AQ14" s="4">
        <v>669261.35</v>
      </c>
      <c r="AR14" s="4">
        <v>1284737.93</v>
      </c>
      <c r="AS14" s="4">
        <v>6261408.98</v>
      </c>
      <c r="AT14" s="4">
        <v>7355698.82</v>
      </c>
      <c r="AU14" s="4">
        <v>57984.97</v>
      </c>
      <c r="AV14" s="4">
        <v>14959830.7</v>
      </c>
      <c r="AW14" s="4">
        <v>-13524495.47</v>
      </c>
      <c r="AX14" s="4">
        <v>-638419.73</v>
      </c>
      <c r="AY14" s="4">
        <v>-1063530.4</v>
      </c>
      <c r="AZ14" s="4">
        <v>-15226445.6</v>
      </c>
      <c r="BA14" s="4">
        <v>-1806354.21</v>
      </c>
      <c r="BB14" s="4">
        <v>36000</v>
      </c>
      <c r="BC14" s="4">
        <v>2139904.24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-201874.06</v>
      </c>
      <c r="BM14" s="4">
        <v>-225075.17</v>
      </c>
      <c r="BN14" s="4">
        <v>0</v>
      </c>
      <c r="BO14" s="4">
        <v>167675.97</v>
      </c>
      <c r="BP14" s="4">
        <v>-98938.93</v>
      </c>
      <c r="BQ14" s="4">
        <v>0</v>
      </c>
      <c r="BR14" s="4">
        <v>-158438.65</v>
      </c>
      <c r="BS14" s="4">
        <v>0</v>
      </c>
      <c r="BT14" s="4">
        <v>-158438.65</v>
      </c>
      <c r="BU14" s="4">
        <v>-220617.66</v>
      </c>
      <c r="BV14" s="4">
        <v>5159845.33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5159845.33</v>
      </c>
      <c r="CC14" s="4">
        <v>0</v>
      </c>
      <c r="CD14" s="4">
        <v>448643.69</v>
      </c>
      <c r="CE14" s="4">
        <v>0</v>
      </c>
      <c r="CF14" s="4">
        <v>0</v>
      </c>
      <c r="CG14" s="4">
        <v>448643.69</v>
      </c>
      <c r="CH14" s="4">
        <v>1806845.9</v>
      </c>
      <c r="CI14" s="4">
        <v>8052815.09</v>
      </c>
      <c r="CJ14" s="4">
        <v>8173383.67</v>
      </c>
      <c r="CK14" s="4">
        <v>54221.69</v>
      </c>
      <c r="CL14" s="4">
        <v>18087266.35</v>
      </c>
      <c r="CM14" s="4">
        <v>-14962166.86</v>
      </c>
      <c r="CN14" s="4">
        <v>-711407.2</v>
      </c>
      <c r="CO14" s="4">
        <v>-1548384.06</v>
      </c>
      <c r="CP14" s="4">
        <v>-17221958.12</v>
      </c>
      <c r="CQ14" s="4">
        <v>-5232204.15</v>
      </c>
      <c r="CR14" s="4">
        <v>726000</v>
      </c>
      <c r="CS14" s="4">
        <v>5007843.33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-100512.05</v>
      </c>
      <c r="DC14" s="4">
        <v>-197462.5</v>
      </c>
      <c r="DD14" s="4">
        <v>0</v>
      </c>
      <c r="DE14" s="4">
        <v>401127.13</v>
      </c>
      <c r="DF14" s="4">
        <v>1266435.36</v>
      </c>
      <c r="DG14" s="4">
        <v>0</v>
      </c>
      <c r="DH14" s="4">
        <v>-161248.89</v>
      </c>
      <c r="DI14" s="4">
        <v>0</v>
      </c>
      <c r="DJ14" s="4">
        <v>-161248.89</v>
      </c>
      <c r="DK14" s="4">
        <v>2632990.33</v>
      </c>
      <c r="DL14" s="4">
        <v>4998596.44</v>
      </c>
      <c r="DM14" s="4">
        <v>0</v>
      </c>
      <c r="DN14" s="4">
        <v>0</v>
      </c>
      <c r="DO14" s="4">
        <v>0</v>
      </c>
      <c r="DP14" s="4">
        <v>0</v>
      </c>
      <c r="DQ14" s="4">
        <v>0</v>
      </c>
      <c r="DR14" s="4">
        <v>4998596.44</v>
      </c>
      <c r="DS14" s="4">
        <v>0</v>
      </c>
      <c r="DT14" s="4">
        <v>3081634.02</v>
      </c>
      <c r="DU14" s="4">
        <v>0</v>
      </c>
      <c r="DV14" s="4">
        <v>0</v>
      </c>
      <c r="DW14" s="4">
        <v>3081634.02</v>
      </c>
      <c r="DX14" s="11">
        <f>('KOV järjest'!Z14+Z14+BP14+DF14)/CL14</f>
        <v>-0.11204795964095482</v>
      </c>
      <c r="DY14" s="11">
        <f t="shared" si="0"/>
        <v>0.10598408752906988</v>
      </c>
    </row>
    <row r="15" spans="1:129" ht="12.75">
      <c r="A15" s="3" t="s">
        <v>74</v>
      </c>
      <c r="B15" s="4">
        <v>5951802.99</v>
      </c>
      <c r="C15" s="4">
        <v>8960709.56</v>
      </c>
      <c r="D15" s="4">
        <v>9097109.48</v>
      </c>
      <c r="E15" s="4">
        <v>1263377.98</v>
      </c>
      <c r="F15" s="4">
        <v>25273000.01</v>
      </c>
      <c r="G15" s="4">
        <v>-20504674.47</v>
      </c>
      <c r="H15" s="4">
        <v>-1989232.62</v>
      </c>
      <c r="I15" s="4">
        <v>-1287440.82</v>
      </c>
      <c r="J15" s="4">
        <v>-23781347.91</v>
      </c>
      <c r="K15" s="4">
        <v>-3624181.75</v>
      </c>
      <c r="L15" s="4">
        <v>0</v>
      </c>
      <c r="M15" s="4">
        <v>2347793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11805</v>
      </c>
      <c r="V15" s="4">
        <v>-138135.17</v>
      </c>
      <c r="W15" s="4">
        <v>-165510.18</v>
      </c>
      <c r="X15" s="4">
        <v>0</v>
      </c>
      <c r="Y15" s="4">
        <v>-1402718.92</v>
      </c>
      <c r="Z15" s="4">
        <v>88933.18</v>
      </c>
      <c r="AA15" s="4">
        <v>0</v>
      </c>
      <c r="AB15" s="4">
        <v>-823449.06</v>
      </c>
      <c r="AC15" s="4">
        <v>0</v>
      </c>
      <c r="AD15" s="4">
        <v>-823449.06</v>
      </c>
      <c r="AE15" s="4">
        <v>-669215.94</v>
      </c>
      <c r="AF15" s="4">
        <v>1956551.47</v>
      </c>
      <c r="AG15" s="4">
        <v>0</v>
      </c>
      <c r="AH15" s="4">
        <v>100115</v>
      </c>
      <c r="AI15" s="4">
        <v>0</v>
      </c>
      <c r="AJ15" s="4">
        <v>0</v>
      </c>
      <c r="AK15" s="4">
        <v>0</v>
      </c>
      <c r="AL15" s="4">
        <v>2056666.47</v>
      </c>
      <c r="AM15" s="4">
        <v>0</v>
      </c>
      <c r="AN15" s="4">
        <v>2666513.97</v>
      </c>
      <c r="AO15" s="4">
        <v>220777</v>
      </c>
      <c r="AP15" s="4">
        <v>0</v>
      </c>
      <c r="AQ15" s="4">
        <v>2887290.97</v>
      </c>
      <c r="AR15" s="4">
        <v>6192372.82</v>
      </c>
      <c r="AS15" s="4">
        <v>11192360.13</v>
      </c>
      <c r="AT15" s="4">
        <v>9307697.13</v>
      </c>
      <c r="AU15" s="4">
        <v>841734.92</v>
      </c>
      <c r="AV15" s="4">
        <v>27534165</v>
      </c>
      <c r="AW15" s="4">
        <v>-22313773.95</v>
      </c>
      <c r="AX15" s="4">
        <v>-1787087.3</v>
      </c>
      <c r="AY15" s="4">
        <v>-1265508.67</v>
      </c>
      <c r="AZ15" s="4">
        <v>-25366369.92</v>
      </c>
      <c r="BA15" s="4">
        <v>-2527549.84</v>
      </c>
      <c r="BB15" s="4">
        <v>0</v>
      </c>
      <c r="BC15" s="4">
        <v>1044186.44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6660</v>
      </c>
      <c r="BL15" s="4">
        <v>-8230.66</v>
      </c>
      <c r="BM15" s="4">
        <v>-77020.67</v>
      </c>
      <c r="BN15" s="4">
        <v>0</v>
      </c>
      <c r="BO15" s="4">
        <v>-1484934.06</v>
      </c>
      <c r="BP15" s="4">
        <v>682861.02</v>
      </c>
      <c r="BQ15" s="4">
        <v>0</v>
      </c>
      <c r="BR15" s="4">
        <v>-802731.47</v>
      </c>
      <c r="BS15" s="4">
        <v>0</v>
      </c>
      <c r="BT15" s="4">
        <v>-802731.47</v>
      </c>
      <c r="BU15" s="4">
        <v>700690.23</v>
      </c>
      <c r="BV15" s="4">
        <v>1153820</v>
      </c>
      <c r="BW15" s="4">
        <v>0</v>
      </c>
      <c r="BX15" s="4">
        <v>100115</v>
      </c>
      <c r="BY15" s="4">
        <v>0</v>
      </c>
      <c r="BZ15" s="4">
        <v>0</v>
      </c>
      <c r="CA15" s="4">
        <v>0</v>
      </c>
      <c r="CB15" s="4">
        <v>1253935</v>
      </c>
      <c r="CC15" s="4">
        <v>0</v>
      </c>
      <c r="CD15" s="4">
        <v>3587981.2</v>
      </c>
      <c r="CE15" s="4">
        <v>0</v>
      </c>
      <c r="CF15" s="4">
        <v>0</v>
      </c>
      <c r="CG15" s="4">
        <v>3587981.2</v>
      </c>
      <c r="CH15" s="4">
        <v>8122149.98</v>
      </c>
      <c r="CI15" s="4">
        <v>13549583.3</v>
      </c>
      <c r="CJ15" s="4">
        <v>10042953.51</v>
      </c>
      <c r="CK15" s="4">
        <v>507352.83</v>
      </c>
      <c r="CL15" s="4">
        <v>32222039.62</v>
      </c>
      <c r="CM15" s="4">
        <v>-26280558.26</v>
      </c>
      <c r="CN15" s="4">
        <v>-1734364.83</v>
      </c>
      <c r="CO15" s="4">
        <v>-1982707.42</v>
      </c>
      <c r="CP15" s="4">
        <v>-29997630.51</v>
      </c>
      <c r="CQ15" s="4">
        <v>-4174253.93</v>
      </c>
      <c r="CR15" s="4">
        <v>15000</v>
      </c>
      <c r="CS15" s="4">
        <v>1592096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6660</v>
      </c>
      <c r="DB15" s="4">
        <v>63293.73</v>
      </c>
      <c r="DC15" s="4">
        <v>-43549.48</v>
      </c>
      <c r="DD15" s="4">
        <v>0</v>
      </c>
      <c r="DE15" s="4">
        <v>-2497204.2</v>
      </c>
      <c r="DF15" s="4">
        <v>-272795.09</v>
      </c>
      <c r="DG15" s="4">
        <v>530533.87</v>
      </c>
      <c r="DH15" s="4">
        <v>-789893.14</v>
      </c>
      <c r="DI15" s="4">
        <v>0</v>
      </c>
      <c r="DJ15" s="4">
        <v>-259359.27</v>
      </c>
      <c r="DK15" s="4">
        <v>-665850.86</v>
      </c>
      <c r="DL15" s="4">
        <v>894460.73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  <c r="DR15" s="4">
        <v>894460.73</v>
      </c>
      <c r="DS15" s="4">
        <v>0</v>
      </c>
      <c r="DT15" s="4">
        <v>2922130.34</v>
      </c>
      <c r="DU15" s="4">
        <v>0</v>
      </c>
      <c r="DV15" s="4">
        <v>0</v>
      </c>
      <c r="DW15" s="4">
        <v>2922130.34</v>
      </c>
      <c r="DX15" s="11">
        <f>('KOV järjest'!Z15+Z15+BP15+DF15)/CL15</f>
        <v>0.03579984177302057</v>
      </c>
      <c r="DY15" s="11">
        <f t="shared" si="0"/>
        <v>0</v>
      </c>
    </row>
    <row r="16" spans="1:129" ht="12.75">
      <c r="A16" s="3" t="s">
        <v>75</v>
      </c>
      <c r="B16" s="4">
        <v>5801608.38</v>
      </c>
      <c r="C16" s="4">
        <v>21965948.56</v>
      </c>
      <c r="D16" s="4">
        <v>25028665.27</v>
      </c>
      <c r="E16" s="4">
        <v>893493.57</v>
      </c>
      <c r="F16" s="4">
        <v>53689715.78</v>
      </c>
      <c r="G16" s="4">
        <v>-32795798.75</v>
      </c>
      <c r="H16" s="4">
        <v>-4412513.34</v>
      </c>
      <c r="I16" s="4">
        <v>-2291626.76</v>
      </c>
      <c r="J16" s="4">
        <v>-39499938.85</v>
      </c>
      <c r="K16" s="4">
        <v>-4285661</v>
      </c>
      <c r="L16" s="4">
        <v>0</v>
      </c>
      <c r="M16" s="4">
        <v>153100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-226762.37</v>
      </c>
      <c r="W16" s="4">
        <v>-336397.18</v>
      </c>
      <c r="X16" s="4">
        <v>0</v>
      </c>
      <c r="Y16" s="4">
        <v>-4359323.37</v>
      </c>
      <c r="Z16" s="4">
        <v>9830453.56</v>
      </c>
      <c r="AA16" s="4">
        <v>0</v>
      </c>
      <c r="AB16" s="4">
        <v>-2444328.66</v>
      </c>
      <c r="AC16" s="4">
        <v>0</v>
      </c>
      <c r="AD16" s="4">
        <v>-2444328.66</v>
      </c>
      <c r="AE16" s="4">
        <v>5763521.24</v>
      </c>
      <c r="AF16" s="4">
        <v>5221092.66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5221092.66</v>
      </c>
      <c r="AM16" s="4">
        <v>0</v>
      </c>
      <c r="AN16" s="4">
        <v>6884820.22</v>
      </c>
      <c r="AO16" s="4">
        <v>0</v>
      </c>
      <c r="AP16" s="4">
        <v>0</v>
      </c>
      <c r="AQ16" s="4">
        <v>6884820.22</v>
      </c>
      <c r="AR16" s="4">
        <v>7231128.63</v>
      </c>
      <c r="AS16" s="4">
        <v>27462333.02</v>
      </c>
      <c r="AT16" s="4">
        <v>26052570.35</v>
      </c>
      <c r="AU16" s="4">
        <v>633808.38</v>
      </c>
      <c r="AV16" s="4">
        <v>61379840.38</v>
      </c>
      <c r="AW16" s="4">
        <v>-39988012.77</v>
      </c>
      <c r="AX16" s="4">
        <v>-3898725.45</v>
      </c>
      <c r="AY16" s="4">
        <v>-5956169.62</v>
      </c>
      <c r="AZ16" s="4">
        <v>-49842907.84</v>
      </c>
      <c r="BA16" s="4">
        <v>-25621006.62</v>
      </c>
      <c r="BB16" s="4">
        <v>22599001</v>
      </c>
      <c r="BC16" s="4">
        <v>12323598.07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-70170.52</v>
      </c>
      <c r="BM16" s="4">
        <v>-248251.69</v>
      </c>
      <c r="BN16" s="4">
        <v>0</v>
      </c>
      <c r="BO16" s="4">
        <v>9231421.93</v>
      </c>
      <c r="BP16" s="4">
        <v>20768354.47</v>
      </c>
      <c r="BQ16" s="4">
        <v>0</v>
      </c>
      <c r="BR16" s="4">
        <v>-2509325.66</v>
      </c>
      <c r="BS16" s="4">
        <v>0</v>
      </c>
      <c r="BT16" s="4">
        <v>-2509325.66</v>
      </c>
      <c r="BU16" s="4">
        <v>23389044.19</v>
      </c>
      <c r="BV16" s="4">
        <v>2711767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2711767</v>
      </c>
      <c r="CC16" s="4">
        <v>0</v>
      </c>
      <c r="CD16" s="4">
        <v>30273864.41</v>
      </c>
      <c r="CE16" s="4">
        <v>0</v>
      </c>
      <c r="CF16" s="4">
        <v>0</v>
      </c>
      <c r="CG16" s="4">
        <v>30273864.41</v>
      </c>
      <c r="CH16" s="5">
        <v>6898455.3100000005</v>
      </c>
      <c r="CI16" s="5">
        <v>34803105.84</v>
      </c>
      <c r="CJ16" s="5">
        <v>30111358.21</v>
      </c>
      <c r="CK16" s="5">
        <v>401264.47</v>
      </c>
      <c r="CL16" s="5">
        <v>72214183.83</v>
      </c>
      <c r="CM16" s="5">
        <v>-47305164.74</v>
      </c>
      <c r="CN16" s="5">
        <v>-3714344.6</v>
      </c>
      <c r="CO16" s="5">
        <v>-15140995.04</v>
      </c>
      <c r="CP16" s="5">
        <v>-66160504.38</v>
      </c>
      <c r="CQ16" s="5">
        <v>-77850722.46</v>
      </c>
      <c r="CR16" s="5">
        <v>0</v>
      </c>
      <c r="CS16" s="5">
        <v>40756151.54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803272.89</v>
      </c>
      <c r="DC16" s="5">
        <v>-135178.85</v>
      </c>
      <c r="DD16" s="5">
        <v>0</v>
      </c>
      <c r="DE16" s="5">
        <v>-36291298.03</v>
      </c>
      <c r="DF16" s="5">
        <v>-30237618.58</v>
      </c>
      <c r="DG16" s="5">
        <v>7000000</v>
      </c>
      <c r="DH16" s="5">
        <v>-1494746.5</v>
      </c>
      <c r="DI16" s="5">
        <v>0</v>
      </c>
      <c r="DJ16" s="5">
        <v>5505253.5</v>
      </c>
      <c r="DK16" s="5">
        <v>-27569054.31</v>
      </c>
      <c r="DL16" s="5">
        <v>8217020.5</v>
      </c>
      <c r="DM16" s="5">
        <v>0</v>
      </c>
      <c r="DN16" s="5">
        <v>0</v>
      </c>
      <c r="DO16" s="5">
        <v>0</v>
      </c>
      <c r="DP16" s="5">
        <v>0</v>
      </c>
      <c r="DQ16" s="5">
        <v>0</v>
      </c>
      <c r="DR16" s="5">
        <v>8217020.5</v>
      </c>
      <c r="DS16" s="5">
        <v>10739332</v>
      </c>
      <c r="DT16" s="5">
        <v>2704810.1</v>
      </c>
      <c r="DU16" s="5">
        <v>0</v>
      </c>
      <c r="DV16" s="5">
        <v>0</v>
      </c>
      <c r="DW16" s="5">
        <v>2704810.1</v>
      </c>
      <c r="DX16" s="11">
        <f>('KOV järjest'!Z16+Z16+BP16+DF16)/CL16</f>
        <v>0.012510929322788703</v>
      </c>
      <c r="DY16" s="11">
        <f t="shared" si="0"/>
        <v>0.07633140897882804</v>
      </c>
    </row>
    <row r="17" spans="1:129" ht="12.75">
      <c r="A17" s="3" t="s">
        <v>76</v>
      </c>
      <c r="B17" s="4">
        <v>2483182.78</v>
      </c>
      <c r="C17" s="4">
        <v>5180172.6</v>
      </c>
      <c r="D17" s="4">
        <v>8795131.71</v>
      </c>
      <c r="E17" s="4">
        <v>23050</v>
      </c>
      <c r="F17" s="4">
        <v>16481537.09</v>
      </c>
      <c r="G17" s="4">
        <v>-13390184.01</v>
      </c>
      <c r="H17" s="4">
        <v>-897914.27</v>
      </c>
      <c r="I17" s="4">
        <v>-762236.72</v>
      </c>
      <c r="J17" s="4">
        <v>-15050335</v>
      </c>
      <c r="K17" s="4">
        <v>-806929.63</v>
      </c>
      <c r="L17" s="4">
        <v>0</v>
      </c>
      <c r="M17" s="4">
        <v>429000</v>
      </c>
      <c r="N17" s="4">
        <v>0</v>
      </c>
      <c r="O17" s="4">
        <v>0</v>
      </c>
      <c r="P17" s="4">
        <v>0</v>
      </c>
      <c r="Q17" s="4">
        <v>0</v>
      </c>
      <c r="R17" s="4">
        <v>-665200</v>
      </c>
      <c r="S17" s="4">
        <v>0</v>
      </c>
      <c r="T17" s="4">
        <v>0</v>
      </c>
      <c r="U17" s="4">
        <v>0</v>
      </c>
      <c r="V17" s="4">
        <v>-139942.84</v>
      </c>
      <c r="W17" s="4">
        <v>-143122.64</v>
      </c>
      <c r="X17" s="4">
        <v>0</v>
      </c>
      <c r="Y17" s="4">
        <v>-1183072.47</v>
      </c>
      <c r="Z17" s="4">
        <v>248129.62</v>
      </c>
      <c r="AA17" s="4">
        <v>665200</v>
      </c>
      <c r="AB17" s="4">
        <v>-462285.09</v>
      </c>
      <c r="AC17" s="4">
        <v>0</v>
      </c>
      <c r="AD17" s="4">
        <v>202914.91</v>
      </c>
      <c r="AE17" s="4">
        <v>510575.27</v>
      </c>
      <c r="AF17" s="4">
        <v>4224018.21</v>
      </c>
      <c r="AG17" s="4">
        <v>0</v>
      </c>
      <c r="AH17" s="4">
        <v>0</v>
      </c>
      <c r="AI17" s="4">
        <v>0</v>
      </c>
      <c r="AJ17" s="4">
        <v>0</v>
      </c>
      <c r="AK17" s="4">
        <v>118509.05</v>
      </c>
      <c r="AL17" s="4">
        <v>4342527.26</v>
      </c>
      <c r="AM17" s="4">
        <v>0</v>
      </c>
      <c r="AN17" s="4">
        <v>1705652.82</v>
      </c>
      <c r="AO17" s="4">
        <v>0</v>
      </c>
      <c r="AP17" s="4">
        <v>0</v>
      </c>
      <c r="AQ17" s="4">
        <v>1705652.82</v>
      </c>
      <c r="AR17" s="4">
        <v>2346493.8</v>
      </c>
      <c r="AS17" s="4">
        <v>6396831.37</v>
      </c>
      <c r="AT17" s="4">
        <v>10273430.65</v>
      </c>
      <c r="AU17" s="4">
        <v>45673.35</v>
      </c>
      <c r="AV17" s="4">
        <v>19062429.17</v>
      </c>
      <c r="AW17" s="4">
        <v>-15343035.82</v>
      </c>
      <c r="AX17" s="4">
        <v>-1219475.93</v>
      </c>
      <c r="AY17" s="4">
        <v>-833365.52</v>
      </c>
      <c r="AZ17" s="4">
        <v>-17395877.27</v>
      </c>
      <c r="BA17" s="4">
        <v>-1327022.85</v>
      </c>
      <c r="BB17" s="4">
        <v>63500</v>
      </c>
      <c r="BC17" s="4">
        <v>267190</v>
      </c>
      <c r="BD17" s="4">
        <v>-25426</v>
      </c>
      <c r="BE17" s="4">
        <v>0</v>
      </c>
      <c r="BF17" s="4">
        <v>0</v>
      </c>
      <c r="BG17" s="4">
        <v>0</v>
      </c>
      <c r="BH17" s="4">
        <v>-1379000</v>
      </c>
      <c r="BI17" s="4">
        <v>1200</v>
      </c>
      <c r="BJ17" s="4">
        <v>0</v>
      </c>
      <c r="BK17" s="4">
        <v>0</v>
      </c>
      <c r="BL17" s="4">
        <v>-194119.72</v>
      </c>
      <c r="BM17" s="4">
        <v>-205707.27</v>
      </c>
      <c r="BN17" s="4">
        <v>0</v>
      </c>
      <c r="BO17" s="4">
        <v>-2593678.57</v>
      </c>
      <c r="BP17" s="4">
        <v>-927126.67</v>
      </c>
      <c r="BQ17" s="4">
        <v>1334800</v>
      </c>
      <c r="BR17" s="4">
        <v>-457505.62</v>
      </c>
      <c r="BS17" s="4">
        <v>0</v>
      </c>
      <c r="BT17" s="4">
        <v>877294.38</v>
      </c>
      <c r="BU17" s="4">
        <v>89028.74</v>
      </c>
      <c r="BV17" s="4">
        <v>5101312.59</v>
      </c>
      <c r="BW17" s="4">
        <v>0</v>
      </c>
      <c r="BX17" s="4">
        <v>0</v>
      </c>
      <c r="BY17" s="4">
        <v>0</v>
      </c>
      <c r="BZ17" s="4">
        <v>0</v>
      </c>
      <c r="CA17" s="4">
        <v>118509.05</v>
      </c>
      <c r="CB17" s="4">
        <v>5219821.64</v>
      </c>
      <c r="CC17" s="4">
        <v>0</v>
      </c>
      <c r="CD17" s="4">
        <v>1794681.56</v>
      </c>
      <c r="CE17" s="4">
        <v>0</v>
      </c>
      <c r="CF17" s="4">
        <v>0</v>
      </c>
      <c r="CG17" s="4">
        <v>1794681.56</v>
      </c>
      <c r="CH17" s="4">
        <v>2806793.89</v>
      </c>
      <c r="CI17" s="4">
        <v>7886254.96</v>
      </c>
      <c r="CJ17" s="4">
        <v>12128995.51</v>
      </c>
      <c r="CK17" s="4">
        <v>19602.57</v>
      </c>
      <c r="CL17" s="4">
        <v>22841646.93</v>
      </c>
      <c r="CM17" s="4">
        <v>-16917282.52</v>
      </c>
      <c r="CN17" s="4">
        <v>-1081006.37</v>
      </c>
      <c r="CO17" s="4">
        <v>-1387740.35</v>
      </c>
      <c r="CP17" s="4">
        <v>-19386029.24</v>
      </c>
      <c r="CQ17" s="4">
        <v>-24740979.63</v>
      </c>
      <c r="CR17" s="4">
        <v>132200</v>
      </c>
      <c r="CS17" s="4">
        <v>8727897.45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-609762.6</v>
      </c>
      <c r="DC17" s="4">
        <v>-645682.78</v>
      </c>
      <c r="DD17" s="4">
        <v>0</v>
      </c>
      <c r="DE17" s="4">
        <v>-16490644.78</v>
      </c>
      <c r="DF17" s="4">
        <v>-13035027.09</v>
      </c>
      <c r="DG17" s="4">
        <v>22112628.73</v>
      </c>
      <c r="DH17" s="4">
        <v>-536341.58</v>
      </c>
      <c r="DI17" s="4">
        <v>0</v>
      </c>
      <c r="DJ17" s="4">
        <v>21576287.15</v>
      </c>
      <c r="DK17" s="4">
        <v>8337249.88</v>
      </c>
      <c r="DL17" s="4">
        <v>26677599.74</v>
      </c>
      <c r="DM17" s="4">
        <v>0</v>
      </c>
      <c r="DN17" s="4">
        <v>0</v>
      </c>
      <c r="DO17" s="4">
        <v>0</v>
      </c>
      <c r="DP17" s="4">
        <v>0</v>
      </c>
      <c r="DQ17" s="4">
        <v>118509.05</v>
      </c>
      <c r="DR17" s="4">
        <v>26796108.79</v>
      </c>
      <c r="DS17" s="4">
        <v>0</v>
      </c>
      <c r="DT17" s="4">
        <v>10131931.44</v>
      </c>
      <c r="DU17" s="4">
        <v>0</v>
      </c>
      <c r="DV17" s="4">
        <v>0</v>
      </c>
      <c r="DW17" s="4">
        <v>10131931.44</v>
      </c>
      <c r="DX17" s="11">
        <f>('KOV järjest'!Z17+Z17+BP17+DF17)/CL17</f>
        <v>-0.6680950991304023</v>
      </c>
      <c r="DY17" s="11">
        <f t="shared" si="0"/>
        <v>0.7295523567573154</v>
      </c>
    </row>
    <row r="18" spans="1:129" ht="12.75">
      <c r="A18" s="3" t="s">
        <v>77</v>
      </c>
      <c r="B18" s="4">
        <v>11042164.43</v>
      </c>
      <c r="C18" s="4">
        <v>27387884.86</v>
      </c>
      <c r="D18" s="4">
        <v>25678116.14</v>
      </c>
      <c r="E18" s="4">
        <v>814866.11</v>
      </c>
      <c r="F18" s="4">
        <v>64923031.54</v>
      </c>
      <c r="G18" s="4">
        <v>-54499959.64</v>
      </c>
      <c r="H18" s="4">
        <v>-4778416.51</v>
      </c>
      <c r="I18" s="4">
        <v>-4752983.56</v>
      </c>
      <c r="J18" s="4">
        <v>-64031359.71</v>
      </c>
      <c r="K18" s="4">
        <v>-7560022.8</v>
      </c>
      <c r="L18" s="4">
        <v>0</v>
      </c>
      <c r="M18" s="4">
        <v>4069043.82</v>
      </c>
      <c r="N18" s="4">
        <v>-183500</v>
      </c>
      <c r="O18" s="4">
        <v>0</v>
      </c>
      <c r="P18" s="4">
        <v>0</v>
      </c>
      <c r="Q18" s="4">
        <v>0</v>
      </c>
      <c r="R18" s="4">
        <v>-1688300</v>
      </c>
      <c r="S18" s="4">
        <v>0</v>
      </c>
      <c r="T18" s="4">
        <v>0</v>
      </c>
      <c r="U18" s="4">
        <v>0</v>
      </c>
      <c r="V18" s="4">
        <v>-529995.73</v>
      </c>
      <c r="W18" s="4">
        <v>-521160.43</v>
      </c>
      <c r="X18" s="4">
        <v>0</v>
      </c>
      <c r="Y18" s="4">
        <v>-5892774.71</v>
      </c>
      <c r="Z18" s="4">
        <v>-5001102.88</v>
      </c>
      <c r="AA18" s="4">
        <v>13393440.84</v>
      </c>
      <c r="AB18" s="4">
        <v>-4667881.69</v>
      </c>
      <c r="AC18" s="4">
        <v>0</v>
      </c>
      <c r="AD18" s="4">
        <v>8725559.15</v>
      </c>
      <c r="AE18" s="4">
        <v>2272726.06</v>
      </c>
      <c r="AF18" s="4">
        <v>23232102.11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23232102.11</v>
      </c>
      <c r="AM18" s="4">
        <v>0</v>
      </c>
      <c r="AN18" s="4">
        <v>5882317.92</v>
      </c>
      <c r="AO18" s="4">
        <v>0</v>
      </c>
      <c r="AP18" s="4">
        <v>0</v>
      </c>
      <c r="AQ18" s="4">
        <v>5882317.92</v>
      </c>
      <c r="AR18" s="4">
        <v>12869161.19</v>
      </c>
      <c r="AS18" s="4">
        <v>33218169.22</v>
      </c>
      <c r="AT18" s="4">
        <v>29456053.87</v>
      </c>
      <c r="AU18" s="4">
        <v>658064.91</v>
      </c>
      <c r="AV18" s="4">
        <v>76201449.19</v>
      </c>
      <c r="AW18" s="4">
        <v>-56119792.85</v>
      </c>
      <c r="AX18" s="4">
        <v>-5142138.47</v>
      </c>
      <c r="AY18" s="4">
        <v>-6729405.03</v>
      </c>
      <c r="AZ18" s="4">
        <v>-67991336.35</v>
      </c>
      <c r="BA18" s="4">
        <v>-21077357.43</v>
      </c>
      <c r="BB18" s="4">
        <v>0</v>
      </c>
      <c r="BC18" s="4">
        <v>13397319.28</v>
      </c>
      <c r="BD18" s="4">
        <v>-43856</v>
      </c>
      <c r="BE18" s="4">
        <v>0</v>
      </c>
      <c r="BF18" s="4">
        <v>0</v>
      </c>
      <c r="BG18" s="4">
        <v>0</v>
      </c>
      <c r="BH18" s="4">
        <v>-3499000</v>
      </c>
      <c r="BI18" s="4">
        <v>0</v>
      </c>
      <c r="BJ18" s="4">
        <v>0</v>
      </c>
      <c r="BK18" s="4">
        <v>0</v>
      </c>
      <c r="BL18" s="4">
        <v>-627872.05</v>
      </c>
      <c r="BM18" s="4">
        <v>-706619.59</v>
      </c>
      <c r="BN18" s="4">
        <v>0</v>
      </c>
      <c r="BO18" s="4">
        <v>-11850766.2</v>
      </c>
      <c r="BP18" s="4">
        <v>-3640653.36</v>
      </c>
      <c r="BQ18" s="4">
        <v>9545971.59</v>
      </c>
      <c r="BR18" s="4">
        <v>-5673071.69</v>
      </c>
      <c r="BS18" s="4">
        <v>0</v>
      </c>
      <c r="BT18" s="4">
        <v>3872899.9</v>
      </c>
      <c r="BU18" s="4">
        <v>513176.95</v>
      </c>
      <c r="BV18" s="4">
        <v>27117893.19</v>
      </c>
      <c r="BW18" s="4">
        <v>0</v>
      </c>
      <c r="BX18" s="4">
        <v>256603.3</v>
      </c>
      <c r="BY18" s="4">
        <v>0</v>
      </c>
      <c r="BZ18" s="4">
        <v>0</v>
      </c>
      <c r="CA18" s="4">
        <v>0</v>
      </c>
      <c r="CB18" s="4">
        <v>27374496.49</v>
      </c>
      <c r="CC18" s="4">
        <v>0</v>
      </c>
      <c r="CD18" s="4">
        <v>6395494.87</v>
      </c>
      <c r="CE18" s="4">
        <v>0</v>
      </c>
      <c r="CF18" s="4">
        <v>0</v>
      </c>
      <c r="CG18" s="4">
        <v>6395494.87</v>
      </c>
      <c r="CH18" s="4">
        <v>16374065.96</v>
      </c>
      <c r="CI18" s="4">
        <v>41194527.34</v>
      </c>
      <c r="CJ18" s="4">
        <v>35578883.88</v>
      </c>
      <c r="CK18" s="4">
        <v>607008.54</v>
      </c>
      <c r="CL18" s="4">
        <v>93754485.72</v>
      </c>
      <c r="CM18" s="4">
        <v>-67197885.46</v>
      </c>
      <c r="CN18" s="4">
        <v>-5407490.22</v>
      </c>
      <c r="CO18" s="4">
        <v>-8764581.18</v>
      </c>
      <c r="CP18" s="4">
        <v>-81369956.86</v>
      </c>
      <c r="CQ18" s="4">
        <v>-29673628.81</v>
      </c>
      <c r="CR18" s="4">
        <v>83500</v>
      </c>
      <c r="CS18" s="4">
        <v>21425574.19</v>
      </c>
      <c r="CT18" s="4">
        <v>-724949</v>
      </c>
      <c r="CU18" s="4">
        <v>0</v>
      </c>
      <c r="CV18" s="4">
        <v>0</v>
      </c>
      <c r="CW18" s="4">
        <v>0</v>
      </c>
      <c r="CX18" s="4">
        <v>-1200</v>
      </c>
      <c r="CY18" s="4">
        <v>0</v>
      </c>
      <c r="CZ18" s="4">
        <v>0</v>
      </c>
      <c r="DA18" s="4">
        <v>0</v>
      </c>
      <c r="DB18" s="4">
        <v>-1228570.48</v>
      </c>
      <c r="DC18" s="4">
        <v>-1463367.47</v>
      </c>
      <c r="DD18" s="4">
        <v>0</v>
      </c>
      <c r="DE18" s="4">
        <v>-10119274.1</v>
      </c>
      <c r="DF18" s="4">
        <v>2265254.76</v>
      </c>
      <c r="DG18" s="4">
        <v>6401400</v>
      </c>
      <c r="DH18" s="4">
        <v>-3333512.74</v>
      </c>
      <c r="DI18" s="4">
        <v>0</v>
      </c>
      <c r="DJ18" s="4">
        <v>3067887.26</v>
      </c>
      <c r="DK18" s="4">
        <v>2263623.62</v>
      </c>
      <c r="DL18" s="4">
        <v>30185780.45</v>
      </c>
      <c r="DM18" s="4">
        <v>0</v>
      </c>
      <c r="DN18" s="4">
        <v>189470.3</v>
      </c>
      <c r="DO18" s="4">
        <v>0</v>
      </c>
      <c r="DP18" s="4">
        <v>0</v>
      </c>
      <c r="DQ18" s="4">
        <v>0</v>
      </c>
      <c r="DR18" s="4">
        <v>30375250.75</v>
      </c>
      <c r="DS18" s="4">
        <v>0</v>
      </c>
      <c r="DT18" s="4">
        <v>8659118.49</v>
      </c>
      <c r="DU18" s="4">
        <v>0</v>
      </c>
      <c r="DV18" s="4">
        <v>0</v>
      </c>
      <c r="DW18" s="4">
        <v>8659118.49</v>
      </c>
      <c r="DX18" s="11">
        <f>('KOV järjest'!Z18+Z18+BP18+DF18)/CL18</f>
        <v>-0.12494305045823678</v>
      </c>
      <c r="DY18" s="11">
        <f t="shared" si="0"/>
        <v>0.2316276612604515</v>
      </c>
    </row>
    <row r="19" spans="1:129" ht="12.75">
      <c r="A19" s="3" t="s">
        <v>78</v>
      </c>
      <c r="B19" s="4">
        <v>784861.42</v>
      </c>
      <c r="C19" s="4">
        <v>7808682.8</v>
      </c>
      <c r="D19" s="4">
        <v>4939511.5</v>
      </c>
      <c r="E19" s="4">
        <v>106613.95</v>
      </c>
      <c r="F19" s="4">
        <v>13639669.67</v>
      </c>
      <c r="G19" s="4">
        <v>-13503850.92</v>
      </c>
      <c r="H19" s="4">
        <v>-972605.24</v>
      </c>
      <c r="I19" s="4">
        <v>-959566.66</v>
      </c>
      <c r="J19" s="4">
        <v>-15436022.82</v>
      </c>
      <c r="K19" s="4">
        <v>-5373255.52</v>
      </c>
      <c r="L19" s="4">
        <v>1211</v>
      </c>
      <c r="M19" s="4">
        <v>5761430</v>
      </c>
      <c r="N19" s="4">
        <v>-43780</v>
      </c>
      <c r="O19" s="4">
        <v>0</v>
      </c>
      <c r="P19" s="4">
        <v>-10000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-138936.95</v>
      </c>
      <c r="W19" s="4">
        <v>-138721.08</v>
      </c>
      <c r="X19" s="4">
        <v>0</v>
      </c>
      <c r="Y19" s="4">
        <v>196668.53</v>
      </c>
      <c r="Z19" s="4">
        <v>-1599684.62</v>
      </c>
      <c r="AA19" s="4">
        <v>0</v>
      </c>
      <c r="AB19" s="4">
        <v>-194839.86</v>
      </c>
      <c r="AC19" s="4">
        <v>111.46</v>
      </c>
      <c r="AD19" s="4">
        <v>-194728.4</v>
      </c>
      <c r="AE19" s="4">
        <v>-648445.83</v>
      </c>
      <c r="AF19" s="4">
        <v>3746347.61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3746347.61</v>
      </c>
      <c r="AM19" s="4">
        <v>0</v>
      </c>
      <c r="AN19" s="4">
        <v>612414.14</v>
      </c>
      <c r="AO19" s="4">
        <v>0</v>
      </c>
      <c r="AP19" s="4">
        <v>0</v>
      </c>
      <c r="AQ19" s="4">
        <v>612414.14</v>
      </c>
      <c r="AR19" s="4">
        <v>3668077.41</v>
      </c>
      <c r="AS19" s="4">
        <v>9431559.92</v>
      </c>
      <c r="AT19" s="4">
        <v>6921296.75</v>
      </c>
      <c r="AU19" s="4">
        <v>81109.26</v>
      </c>
      <c r="AV19" s="4">
        <v>20102043.34</v>
      </c>
      <c r="AW19" s="4">
        <v>-14897043.35</v>
      </c>
      <c r="AX19" s="4">
        <v>-704671.55</v>
      </c>
      <c r="AY19" s="4">
        <v>-1686774.49</v>
      </c>
      <c r="AZ19" s="4">
        <v>-17288489.39</v>
      </c>
      <c r="BA19" s="4">
        <v>-8537131.93</v>
      </c>
      <c r="BB19" s="4">
        <v>1256300</v>
      </c>
      <c r="BC19" s="4">
        <v>5344341.3</v>
      </c>
      <c r="BD19" s="4">
        <v>-651280.8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-203967.94</v>
      </c>
      <c r="BM19" s="4">
        <v>-205671.22</v>
      </c>
      <c r="BN19" s="4">
        <v>0</v>
      </c>
      <c r="BO19" s="4">
        <v>-2791739.37</v>
      </c>
      <c r="BP19" s="4">
        <v>21814.58</v>
      </c>
      <c r="BQ19" s="4">
        <v>1999995.35</v>
      </c>
      <c r="BR19" s="4">
        <v>-67593.88</v>
      </c>
      <c r="BS19" s="4">
        <v>699888.54</v>
      </c>
      <c r="BT19" s="4">
        <v>2632290.01</v>
      </c>
      <c r="BU19" s="4">
        <v>-598359.36</v>
      </c>
      <c r="BV19" s="4">
        <v>6378637.62</v>
      </c>
      <c r="BW19" s="4">
        <v>0</v>
      </c>
      <c r="BX19" s="4">
        <v>0</v>
      </c>
      <c r="BY19" s="4">
        <v>598.5</v>
      </c>
      <c r="BZ19" s="4">
        <v>0</v>
      </c>
      <c r="CA19" s="4">
        <v>0</v>
      </c>
      <c r="CB19" s="4">
        <v>6379236.12</v>
      </c>
      <c r="CC19" s="4">
        <v>0</v>
      </c>
      <c r="CD19" s="4">
        <v>14054.78</v>
      </c>
      <c r="CE19" s="4">
        <v>0</v>
      </c>
      <c r="CF19" s="4">
        <v>0</v>
      </c>
      <c r="CG19" s="4">
        <v>14054.78</v>
      </c>
      <c r="CH19" s="4">
        <v>4339849.13</v>
      </c>
      <c r="CI19" s="4">
        <v>11847311.67</v>
      </c>
      <c r="CJ19" s="4">
        <v>7952967.91</v>
      </c>
      <c r="CK19" s="4">
        <v>221479.21</v>
      </c>
      <c r="CL19" s="4">
        <v>24361607.92</v>
      </c>
      <c r="CM19" s="4">
        <v>-19042313.18</v>
      </c>
      <c r="CN19" s="4">
        <v>-982840.48</v>
      </c>
      <c r="CO19" s="4">
        <v>-2448708.61</v>
      </c>
      <c r="CP19" s="4">
        <v>-22473862.27</v>
      </c>
      <c r="CQ19" s="4">
        <v>-7292655.31</v>
      </c>
      <c r="CR19" s="4">
        <v>1125193.85</v>
      </c>
      <c r="CS19" s="4">
        <v>6330720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-231236.01</v>
      </c>
      <c r="DC19" s="4">
        <v>-252741.34</v>
      </c>
      <c r="DD19" s="4">
        <v>0</v>
      </c>
      <c r="DE19" s="4">
        <v>-67977.47</v>
      </c>
      <c r="DF19" s="4">
        <v>1819768.18</v>
      </c>
      <c r="DG19" s="4">
        <v>275138.66</v>
      </c>
      <c r="DH19" s="4">
        <v>-789862.96</v>
      </c>
      <c r="DI19" s="4">
        <v>-700000</v>
      </c>
      <c r="DJ19" s="4">
        <v>-1214724.3</v>
      </c>
      <c r="DK19" s="4">
        <v>481022.25</v>
      </c>
      <c r="DL19" s="4">
        <v>5163913.32</v>
      </c>
      <c r="DM19" s="4">
        <v>0</v>
      </c>
      <c r="DN19" s="4">
        <v>0</v>
      </c>
      <c r="DO19" s="4">
        <v>0</v>
      </c>
      <c r="DP19" s="4">
        <v>0</v>
      </c>
      <c r="DQ19" s="4">
        <v>0</v>
      </c>
      <c r="DR19" s="4">
        <v>5163913.32</v>
      </c>
      <c r="DS19" s="4">
        <v>0</v>
      </c>
      <c r="DT19" s="4">
        <v>495077.03</v>
      </c>
      <c r="DU19" s="4">
        <v>0</v>
      </c>
      <c r="DV19" s="4">
        <v>0</v>
      </c>
      <c r="DW19" s="4">
        <v>495077.03</v>
      </c>
      <c r="DX19" s="11">
        <f>('KOV järjest'!Z19+Z19+BP19+DF19)/CL19</f>
        <v>-0.0011439827819049806</v>
      </c>
      <c r="DY19" s="11">
        <f t="shared" si="0"/>
        <v>0.19164729624299773</v>
      </c>
    </row>
    <row r="20" spans="1:129" ht="12.75">
      <c r="A20" s="3" t="s">
        <v>79</v>
      </c>
      <c r="B20" s="4">
        <v>2436048.22</v>
      </c>
      <c r="C20" s="4">
        <v>4215346.39</v>
      </c>
      <c r="D20" s="4">
        <v>7736522.63</v>
      </c>
      <c r="E20" s="4">
        <v>34588.9</v>
      </c>
      <c r="F20" s="4">
        <v>14422506.14</v>
      </c>
      <c r="G20" s="4">
        <v>-11021643.04</v>
      </c>
      <c r="H20" s="4">
        <v>-1376829.29</v>
      </c>
      <c r="I20" s="4">
        <v>-1434244.14</v>
      </c>
      <c r="J20" s="4">
        <v>-13832716.47</v>
      </c>
      <c r="K20" s="4">
        <v>-13418058.18</v>
      </c>
      <c r="L20" s="4">
        <v>225116</v>
      </c>
      <c r="M20" s="4">
        <v>9416055.27</v>
      </c>
      <c r="N20" s="4">
        <v>-185000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-85934.7</v>
      </c>
      <c r="W20" s="4">
        <v>-105388.36</v>
      </c>
      <c r="X20" s="4">
        <v>0</v>
      </c>
      <c r="Y20" s="4">
        <v>-4047821.61</v>
      </c>
      <c r="Z20" s="4">
        <v>-3458031.94</v>
      </c>
      <c r="AA20" s="4">
        <v>3165801.89</v>
      </c>
      <c r="AB20" s="4">
        <v>-725505.7</v>
      </c>
      <c r="AC20" s="4">
        <v>0</v>
      </c>
      <c r="AD20" s="4">
        <v>2440296.19</v>
      </c>
      <c r="AE20" s="4">
        <v>-2290168.61</v>
      </c>
      <c r="AF20" s="4">
        <v>5199298.47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5199298.47</v>
      </c>
      <c r="AM20" s="4">
        <v>0</v>
      </c>
      <c r="AN20" s="4">
        <v>297189.01</v>
      </c>
      <c r="AO20" s="4">
        <v>424489</v>
      </c>
      <c r="AP20" s="4">
        <v>0</v>
      </c>
      <c r="AQ20" s="4">
        <v>721678.01</v>
      </c>
      <c r="AR20" s="4">
        <v>2933756.7</v>
      </c>
      <c r="AS20" s="4">
        <v>5327264.3</v>
      </c>
      <c r="AT20" s="4">
        <v>7547973.58</v>
      </c>
      <c r="AU20" s="4">
        <v>126457.6</v>
      </c>
      <c r="AV20" s="4">
        <v>15935452.18</v>
      </c>
      <c r="AW20" s="4">
        <v>-13852827.78</v>
      </c>
      <c r="AX20" s="4">
        <v>-1369875.71</v>
      </c>
      <c r="AY20" s="4">
        <v>-1053209.9</v>
      </c>
      <c r="AZ20" s="4">
        <v>-16275913.39</v>
      </c>
      <c r="BA20" s="4">
        <v>-5593703.07</v>
      </c>
      <c r="BB20" s="4">
        <v>92730</v>
      </c>
      <c r="BC20" s="4">
        <v>6895608.23</v>
      </c>
      <c r="BD20" s="4">
        <v>0</v>
      </c>
      <c r="BE20" s="4">
        <v>0</v>
      </c>
      <c r="BF20" s="4">
        <v>0</v>
      </c>
      <c r="BG20" s="4">
        <v>0</v>
      </c>
      <c r="BH20" s="4">
        <v>-36000</v>
      </c>
      <c r="BI20" s="4">
        <v>0</v>
      </c>
      <c r="BJ20" s="4">
        <v>0</v>
      </c>
      <c r="BK20" s="4">
        <v>0</v>
      </c>
      <c r="BL20" s="4">
        <v>15121.44</v>
      </c>
      <c r="BM20" s="4">
        <v>-191387.26</v>
      </c>
      <c r="BN20" s="4">
        <v>0</v>
      </c>
      <c r="BO20" s="4">
        <v>1373756.6</v>
      </c>
      <c r="BP20" s="4">
        <v>1033295.39</v>
      </c>
      <c r="BQ20" s="4">
        <v>200000</v>
      </c>
      <c r="BR20" s="4">
        <v>-607274.06</v>
      </c>
      <c r="BS20" s="4">
        <v>0</v>
      </c>
      <c r="BT20" s="4">
        <v>-407274.06</v>
      </c>
      <c r="BU20" s="4">
        <v>-407841.72</v>
      </c>
      <c r="BV20" s="4">
        <v>4792024.41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4792024.41</v>
      </c>
      <c r="CC20" s="4">
        <v>0</v>
      </c>
      <c r="CD20" s="4">
        <v>257712.29</v>
      </c>
      <c r="CE20" s="4">
        <v>56124</v>
      </c>
      <c r="CF20" s="4">
        <v>0</v>
      </c>
      <c r="CG20" s="4">
        <v>313836.29</v>
      </c>
      <c r="CH20" s="4">
        <v>3615522.2</v>
      </c>
      <c r="CI20" s="4">
        <v>6791886.15</v>
      </c>
      <c r="CJ20" s="4">
        <v>8521201.01</v>
      </c>
      <c r="CK20" s="4">
        <v>53512.54</v>
      </c>
      <c r="CL20" s="4">
        <v>18982121.9</v>
      </c>
      <c r="CM20" s="4">
        <v>-14849346.95</v>
      </c>
      <c r="CN20" s="4">
        <v>-1670362.54</v>
      </c>
      <c r="CO20" s="4">
        <v>-1350946.21</v>
      </c>
      <c r="CP20" s="4">
        <v>-17870655.7</v>
      </c>
      <c r="CQ20" s="4">
        <v>-6963907.58</v>
      </c>
      <c r="CR20" s="4">
        <v>0</v>
      </c>
      <c r="CS20" s="4">
        <v>5804993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77386.72</v>
      </c>
      <c r="DC20" s="4">
        <v>-197149.26</v>
      </c>
      <c r="DD20" s="4">
        <v>0</v>
      </c>
      <c r="DE20" s="4">
        <v>-1081527.86</v>
      </c>
      <c r="DF20" s="4">
        <v>29938.34</v>
      </c>
      <c r="DG20" s="4">
        <v>2212004.55</v>
      </c>
      <c r="DH20" s="4">
        <v>-997814.85</v>
      </c>
      <c r="DI20" s="4">
        <v>0</v>
      </c>
      <c r="DJ20" s="4">
        <v>1214189.7</v>
      </c>
      <c r="DK20" s="4">
        <v>396932.31</v>
      </c>
      <c r="DL20" s="4">
        <v>6006214.11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6006214.11</v>
      </c>
      <c r="DS20" s="4">
        <v>0</v>
      </c>
      <c r="DT20" s="4">
        <v>73491.6</v>
      </c>
      <c r="DU20" s="4">
        <v>637277</v>
      </c>
      <c r="DV20" s="4">
        <v>0</v>
      </c>
      <c r="DW20" s="4">
        <v>710768.6</v>
      </c>
      <c r="DX20" s="11">
        <f>('KOV järjest'!Z20+Z20+BP20+DF20)/CL20</f>
        <v>-0.15612812074502588</v>
      </c>
      <c r="DY20" s="11">
        <f t="shared" si="0"/>
        <v>0.27897015612358916</v>
      </c>
    </row>
    <row r="21" spans="1:129" ht="12.75">
      <c r="A21" s="3" t="s">
        <v>80</v>
      </c>
      <c r="B21" s="4">
        <v>97074634.06</v>
      </c>
      <c r="C21" s="4">
        <v>61509002.54</v>
      </c>
      <c r="D21" s="4">
        <v>40402576.38</v>
      </c>
      <c r="E21" s="4">
        <v>1090458.67</v>
      </c>
      <c r="F21" s="4">
        <v>200076671.65</v>
      </c>
      <c r="G21" s="4">
        <v>-172000605.88</v>
      </c>
      <c r="H21" s="4">
        <v>-8089793.83</v>
      </c>
      <c r="I21" s="4">
        <v>-9381084.43</v>
      </c>
      <c r="J21" s="4">
        <v>-189471484.14</v>
      </c>
      <c r="K21" s="4">
        <v>-24989502.18</v>
      </c>
      <c r="L21" s="4">
        <v>5512514.89</v>
      </c>
      <c r="M21" s="4">
        <v>12320454.39</v>
      </c>
      <c r="N21" s="4">
        <v>-160665.6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-41776</v>
      </c>
      <c r="U21" s="4">
        <v>67377.84</v>
      </c>
      <c r="V21" s="4">
        <v>5787849.9</v>
      </c>
      <c r="W21" s="4">
        <v>-2119830.5</v>
      </c>
      <c r="X21" s="4">
        <v>0</v>
      </c>
      <c r="Y21" s="4">
        <v>-1503746.76</v>
      </c>
      <c r="Z21" s="4">
        <v>9101440.75</v>
      </c>
      <c r="AA21" s="4">
        <v>2624067.22</v>
      </c>
      <c r="AB21" s="4">
        <v>-7080252.33</v>
      </c>
      <c r="AC21" s="4">
        <v>0</v>
      </c>
      <c r="AD21" s="4">
        <v>-4456185.11</v>
      </c>
      <c r="AE21" s="4">
        <v>11895963.75</v>
      </c>
      <c r="AF21" s="4">
        <v>61410664.35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61410664.35</v>
      </c>
      <c r="AM21" s="4">
        <v>0</v>
      </c>
      <c r="AN21" s="4">
        <v>21706448.99</v>
      </c>
      <c r="AO21" s="4">
        <v>10662990.33</v>
      </c>
      <c r="AP21" s="4">
        <v>0</v>
      </c>
      <c r="AQ21" s="4">
        <v>32369439.32</v>
      </c>
      <c r="AR21" s="4">
        <v>100802547.96</v>
      </c>
      <c r="AS21" s="4">
        <v>74155473.69</v>
      </c>
      <c r="AT21" s="4">
        <v>45098088.3</v>
      </c>
      <c r="AU21" s="4">
        <v>1246090.76</v>
      </c>
      <c r="AV21" s="4">
        <v>221302200.71</v>
      </c>
      <c r="AW21" s="4">
        <v>-188042228.71</v>
      </c>
      <c r="AX21" s="4">
        <v>-7166528.76</v>
      </c>
      <c r="AY21" s="4">
        <v>-14927100.86</v>
      </c>
      <c r="AZ21" s="4">
        <v>-210135858.33</v>
      </c>
      <c r="BA21" s="4">
        <v>-71223705.36</v>
      </c>
      <c r="BB21" s="4">
        <v>3075596.45</v>
      </c>
      <c r="BC21" s="4">
        <v>41631695.73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-35000</v>
      </c>
      <c r="BK21" s="4">
        <v>24807</v>
      </c>
      <c r="BL21" s="4">
        <v>345607.06</v>
      </c>
      <c r="BM21" s="4">
        <v>-2293975.97</v>
      </c>
      <c r="BN21" s="4">
        <v>0</v>
      </c>
      <c r="BO21" s="4">
        <v>-26180999.12</v>
      </c>
      <c r="BP21" s="4">
        <v>-15014656.74</v>
      </c>
      <c r="BQ21" s="4">
        <v>22402975.6</v>
      </c>
      <c r="BR21" s="4">
        <v>-6613702.05</v>
      </c>
      <c r="BS21" s="4">
        <v>0</v>
      </c>
      <c r="BT21" s="4">
        <v>15789273.55</v>
      </c>
      <c r="BU21" s="4">
        <v>-6625747.59</v>
      </c>
      <c r="BV21" s="4">
        <v>77183071.29</v>
      </c>
      <c r="BW21" s="4">
        <v>0</v>
      </c>
      <c r="BX21" s="4">
        <v>0</v>
      </c>
      <c r="BY21" s="4">
        <v>0</v>
      </c>
      <c r="BZ21" s="4">
        <v>400865.54</v>
      </c>
      <c r="CA21" s="4">
        <v>0</v>
      </c>
      <c r="CB21" s="4">
        <v>77583936.83</v>
      </c>
      <c r="CC21" s="4">
        <v>0</v>
      </c>
      <c r="CD21" s="4">
        <v>13275481.92</v>
      </c>
      <c r="CE21" s="4">
        <v>12468209.81</v>
      </c>
      <c r="CF21" s="4">
        <v>0</v>
      </c>
      <c r="CG21" s="4">
        <v>25743691.73</v>
      </c>
      <c r="CH21" s="4">
        <v>115376289.48</v>
      </c>
      <c r="CI21" s="4">
        <v>89640010.7</v>
      </c>
      <c r="CJ21" s="4">
        <v>49327314.21</v>
      </c>
      <c r="CK21" s="4">
        <v>1085720.86</v>
      </c>
      <c r="CL21" s="4">
        <v>255429335.25</v>
      </c>
      <c r="CM21" s="4">
        <v>-220176965.87</v>
      </c>
      <c r="CN21" s="4">
        <v>-7761733.47</v>
      </c>
      <c r="CO21" s="4">
        <v>-13803989.51</v>
      </c>
      <c r="CP21" s="4">
        <v>-241742688.85</v>
      </c>
      <c r="CQ21" s="4">
        <v>-38967522.49</v>
      </c>
      <c r="CR21" s="4">
        <v>2543603.87</v>
      </c>
      <c r="CS21" s="4">
        <v>23246654.88</v>
      </c>
      <c r="CT21" s="4">
        <v>-1103956</v>
      </c>
      <c r="CU21" s="4">
        <v>1733433.48</v>
      </c>
      <c r="CV21" s="4">
        <v>0</v>
      </c>
      <c r="CW21" s="4">
        <v>0</v>
      </c>
      <c r="CX21" s="4">
        <v>0</v>
      </c>
      <c r="CY21" s="4">
        <v>0</v>
      </c>
      <c r="CZ21" s="4">
        <v>-113000</v>
      </c>
      <c r="DA21" s="4">
        <v>65683</v>
      </c>
      <c r="DB21" s="4">
        <v>-2343639.3</v>
      </c>
      <c r="DC21" s="4">
        <v>-3314014.55</v>
      </c>
      <c r="DD21" s="4">
        <v>0</v>
      </c>
      <c r="DE21" s="4">
        <v>-14938742.56</v>
      </c>
      <c r="DF21" s="4">
        <v>-1252096.16</v>
      </c>
      <c r="DG21" s="4">
        <v>6323263.07</v>
      </c>
      <c r="DH21" s="4">
        <v>-8400305.89</v>
      </c>
      <c r="DI21" s="4">
        <v>0</v>
      </c>
      <c r="DJ21" s="4">
        <v>-2077042.82</v>
      </c>
      <c r="DK21" s="4">
        <v>11877928.38</v>
      </c>
      <c r="DL21" s="4">
        <v>75105996.56</v>
      </c>
      <c r="DM21" s="4">
        <v>0</v>
      </c>
      <c r="DN21" s="4">
        <v>0</v>
      </c>
      <c r="DO21" s="4">
        <v>0</v>
      </c>
      <c r="DP21" s="4">
        <v>266792.79</v>
      </c>
      <c r="DQ21" s="4">
        <v>0</v>
      </c>
      <c r="DR21" s="4">
        <v>75372789.35</v>
      </c>
      <c r="DS21" s="4">
        <v>0</v>
      </c>
      <c r="DT21" s="4">
        <v>18154350.16</v>
      </c>
      <c r="DU21" s="4">
        <v>19467269.95</v>
      </c>
      <c r="DV21" s="4">
        <v>0</v>
      </c>
      <c r="DW21" s="4">
        <v>37621620.11</v>
      </c>
      <c r="DX21" s="11">
        <f>('KOV järjest'!Z21+Z21+BP21+DF21)/CL21</f>
        <v>-0.06853972866062963</v>
      </c>
      <c r="DY21" s="11">
        <f t="shared" si="0"/>
        <v>0.1477949633429976</v>
      </c>
    </row>
    <row r="22" spans="1:129" ht="12.75">
      <c r="A22" s="3" t="s">
        <v>81</v>
      </c>
      <c r="B22" s="4">
        <v>1026141.2</v>
      </c>
      <c r="C22" s="4">
        <v>6572262.03</v>
      </c>
      <c r="D22" s="4">
        <v>6153402.97</v>
      </c>
      <c r="E22" s="4">
        <v>664465.24</v>
      </c>
      <c r="F22" s="4">
        <v>14416271.44</v>
      </c>
      <c r="G22" s="4">
        <v>-10654092.07</v>
      </c>
      <c r="H22" s="4">
        <v>-1371747.41</v>
      </c>
      <c r="I22" s="4">
        <v>-762102.62</v>
      </c>
      <c r="J22" s="4">
        <v>-12787942.1</v>
      </c>
      <c r="K22" s="4">
        <v>-1733960.5</v>
      </c>
      <c r="L22" s="4">
        <v>0</v>
      </c>
      <c r="M22" s="4">
        <v>824036</v>
      </c>
      <c r="N22" s="4">
        <v>0</v>
      </c>
      <c r="O22" s="4">
        <v>0</v>
      </c>
      <c r="P22" s="4">
        <v>0</v>
      </c>
      <c r="Q22" s="4">
        <v>0</v>
      </c>
      <c r="R22" s="4">
        <v>-567000</v>
      </c>
      <c r="S22" s="4">
        <v>0</v>
      </c>
      <c r="T22" s="4">
        <v>0</v>
      </c>
      <c r="U22" s="4">
        <v>0</v>
      </c>
      <c r="V22" s="4">
        <v>-29358.86</v>
      </c>
      <c r="W22" s="4">
        <v>-29108.39</v>
      </c>
      <c r="X22" s="4">
        <v>0</v>
      </c>
      <c r="Y22" s="4">
        <v>-1506283.36</v>
      </c>
      <c r="Z22" s="4">
        <v>122045.98</v>
      </c>
      <c r="AA22" s="4">
        <v>1525000</v>
      </c>
      <c r="AB22" s="4">
        <v>-292290.18</v>
      </c>
      <c r="AC22" s="4">
        <v>0</v>
      </c>
      <c r="AD22" s="4">
        <v>1232709.82</v>
      </c>
      <c r="AE22" s="4">
        <v>1002455.32</v>
      </c>
      <c r="AF22" s="4">
        <v>1859175.58</v>
      </c>
      <c r="AG22" s="4">
        <v>0</v>
      </c>
      <c r="AH22" s="4">
        <v>0</v>
      </c>
      <c r="AI22" s="4">
        <v>0</v>
      </c>
      <c r="AJ22" s="4">
        <v>337442</v>
      </c>
      <c r="AK22" s="4">
        <v>0</v>
      </c>
      <c r="AL22" s="4">
        <v>2196617.58</v>
      </c>
      <c r="AM22" s="4">
        <v>0</v>
      </c>
      <c r="AN22" s="4">
        <v>1290004.19</v>
      </c>
      <c r="AO22" s="4">
        <v>0</v>
      </c>
      <c r="AP22" s="4">
        <v>0</v>
      </c>
      <c r="AQ22" s="4">
        <v>1290004.19</v>
      </c>
      <c r="AR22" s="4">
        <v>1038913.45</v>
      </c>
      <c r="AS22" s="4">
        <v>8493228.82</v>
      </c>
      <c r="AT22" s="4">
        <v>6216486.08</v>
      </c>
      <c r="AU22" s="4">
        <v>660135.87</v>
      </c>
      <c r="AV22" s="4">
        <v>16408764.22</v>
      </c>
      <c r="AW22" s="4">
        <v>-12605702.1</v>
      </c>
      <c r="AX22" s="4">
        <v>-1547211.01</v>
      </c>
      <c r="AY22" s="4">
        <v>-1564665.66</v>
      </c>
      <c r="AZ22" s="4">
        <v>-15717578.77</v>
      </c>
      <c r="BA22" s="4">
        <v>-4225998.82</v>
      </c>
      <c r="BB22" s="4">
        <v>343670.27</v>
      </c>
      <c r="BC22" s="4">
        <v>2267999.55</v>
      </c>
      <c r="BD22" s="4">
        <v>-18000</v>
      </c>
      <c r="BE22" s="4">
        <v>0</v>
      </c>
      <c r="BF22" s="4">
        <v>0</v>
      </c>
      <c r="BG22" s="4">
        <v>0</v>
      </c>
      <c r="BH22" s="4">
        <v>-1176000</v>
      </c>
      <c r="BI22" s="4">
        <v>0</v>
      </c>
      <c r="BJ22" s="4">
        <v>0</v>
      </c>
      <c r="BK22" s="4">
        <v>0</v>
      </c>
      <c r="BL22" s="4">
        <v>-114418.69</v>
      </c>
      <c r="BM22" s="4">
        <v>-117347.74</v>
      </c>
      <c r="BN22" s="4">
        <v>0</v>
      </c>
      <c r="BO22" s="4">
        <v>-2922747.69</v>
      </c>
      <c r="BP22" s="4">
        <v>-2231562.24</v>
      </c>
      <c r="BQ22" s="4">
        <v>3276003.42</v>
      </c>
      <c r="BR22" s="4">
        <v>-334175.58</v>
      </c>
      <c r="BS22" s="4">
        <v>0</v>
      </c>
      <c r="BT22" s="4">
        <v>2941827.84</v>
      </c>
      <c r="BU22" s="4">
        <v>388483.1</v>
      </c>
      <c r="BV22" s="4">
        <v>4801003.42</v>
      </c>
      <c r="BW22" s="4">
        <v>0</v>
      </c>
      <c r="BX22" s="4">
        <v>0</v>
      </c>
      <c r="BY22" s="4">
        <v>0</v>
      </c>
      <c r="BZ22" s="4">
        <v>168721</v>
      </c>
      <c r="CA22" s="4">
        <v>0</v>
      </c>
      <c r="CB22" s="4">
        <v>4969724.42</v>
      </c>
      <c r="CC22" s="4">
        <v>0</v>
      </c>
      <c r="CD22" s="4">
        <v>1678487.29</v>
      </c>
      <c r="CE22" s="4">
        <v>0</v>
      </c>
      <c r="CF22" s="4">
        <v>0</v>
      </c>
      <c r="CG22" s="4">
        <v>1678487.29</v>
      </c>
      <c r="CH22" s="5">
        <v>1029211.6</v>
      </c>
      <c r="CI22" s="5">
        <v>11371211.2</v>
      </c>
      <c r="CJ22" s="5">
        <v>6845138.38</v>
      </c>
      <c r="CK22" s="5">
        <v>1145154.61</v>
      </c>
      <c r="CL22" s="5">
        <v>20390715.79</v>
      </c>
      <c r="CM22" s="5">
        <v>-15861732.79</v>
      </c>
      <c r="CN22" s="5">
        <v>-1686636.37</v>
      </c>
      <c r="CO22" s="5">
        <v>-1603200.77</v>
      </c>
      <c r="CP22" s="5">
        <v>-19151569.93</v>
      </c>
      <c r="CQ22" s="5">
        <v>-2911981.06</v>
      </c>
      <c r="CR22" s="5">
        <v>330022</v>
      </c>
      <c r="CS22" s="5">
        <v>1840288.98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-214550.08</v>
      </c>
      <c r="DC22" s="5">
        <v>-216212.62</v>
      </c>
      <c r="DD22" s="5">
        <v>0</v>
      </c>
      <c r="DE22" s="5">
        <v>-956220.16</v>
      </c>
      <c r="DF22" s="5">
        <v>282925.7</v>
      </c>
      <c r="DG22" s="5">
        <v>0</v>
      </c>
      <c r="DH22" s="5">
        <v>-256980.28</v>
      </c>
      <c r="DI22" s="5">
        <v>0</v>
      </c>
      <c r="DJ22" s="5">
        <v>-256980.28</v>
      </c>
      <c r="DK22" s="5">
        <v>754564</v>
      </c>
      <c r="DL22" s="5">
        <v>4547386.38</v>
      </c>
      <c r="DM22" s="5">
        <v>0</v>
      </c>
      <c r="DN22" s="5">
        <v>0</v>
      </c>
      <c r="DO22" s="5">
        <v>0</v>
      </c>
      <c r="DP22" s="5">
        <v>0</v>
      </c>
      <c r="DQ22" s="5">
        <v>0</v>
      </c>
      <c r="DR22" s="5">
        <v>4547386.38</v>
      </c>
      <c r="DS22" s="5">
        <v>0</v>
      </c>
      <c r="DT22" s="5">
        <v>2433051.29</v>
      </c>
      <c r="DU22" s="5">
        <v>0</v>
      </c>
      <c r="DV22" s="5">
        <v>0</v>
      </c>
      <c r="DW22" s="5">
        <v>2433051.29</v>
      </c>
      <c r="DX22" s="11">
        <f>('KOV järjest'!Z22+Z22+BP22+DF22)/CL22</f>
        <v>-0.06552300535988198</v>
      </c>
      <c r="DY22" s="11">
        <f t="shared" si="0"/>
        <v>0.10369106762975484</v>
      </c>
    </row>
    <row r="23" spans="1:129" ht="12.75">
      <c r="A23" s="3" t="s">
        <v>82</v>
      </c>
      <c r="B23" s="4">
        <v>3412471.73</v>
      </c>
      <c r="C23" s="4">
        <v>15350984.22</v>
      </c>
      <c r="D23" s="4">
        <v>12267798.31</v>
      </c>
      <c r="E23" s="4">
        <v>1229194.98</v>
      </c>
      <c r="F23" s="4">
        <v>32260449.24</v>
      </c>
      <c r="G23" s="4">
        <v>-28052210.68</v>
      </c>
      <c r="H23" s="4">
        <v>-1606063.72</v>
      </c>
      <c r="I23" s="4">
        <v>-722735.52</v>
      </c>
      <c r="J23" s="4">
        <v>-30381009.92</v>
      </c>
      <c r="K23" s="4">
        <v>-234482.94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-126401.92</v>
      </c>
      <c r="W23" s="4">
        <v>-129323.94</v>
      </c>
      <c r="X23" s="4">
        <v>0</v>
      </c>
      <c r="Y23" s="4">
        <v>-360884.86</v>
      </c>
      <c r="Z23" s="4">
        <v>1518554.46</v>
      </c>
      <c r="AA23" s="4">
        <v>0</v>
      </c>
      <c r="AB23" s="4">
        <v>-1571136.82</v>
      </c>
      <c r="AC23" s="4">
        <v>0</v>
      </c>
      <c r="AD23" s="4">
        <v>-1571136.82</v>
      </c>
      <c r="AE23" s="4">
        <v>-558620.08</v>
      </c>
      <c r="AF23" s="4">
        <v>2082106.21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2082106.21</v>
      </c>
      <c r="AM23" s="4">
        <v>0</v>
      </c>
      <c r="AN23" s="4">
        <v>915873.81</v>
      </c>
      <c r="AO23" s="4">
        <v>0</v>
      </c>
      <c r="AP23" s="4">
        <v>0</v>
      </c>
      <c r="AQ23" s="4">
        <v>915873.81</v>
      </c>
      <c r="AR23" s="4">
        <v>2989000.8</v>
      </c>
      <c r="AS23" s="4">
        <v>18440966.54</v>
      </c>
      <c r="AT23" s="4">
        <v>12693558.92</v>
      </c>
      <c r="AU23" s="4">
        <v>2714801</v>
      </c>
      <c r="AV23" s="4">
        <v>36838327.26</v>
      </c>
      <c r="AW23" s="4">
        <v>-30378232.02</v>
      </c>
      <c r="AX23" s="4">
        <v>-2178154.45</v>
      </c>
      <c r="AY23" s="4">
        <v>-3570320.48</v>
      </c>
      <c r="AZ23" s="4">
        <v>-36126706.95</v>
      </c>
      <c r="BA23" s="4">
        <v>-13480308.35</v>
      </c>
      <c r="BB23" s="4">
        <v>28445.15</v>
      </c>
      <c r="BC23" s="4">
        <v>9388087.2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-178403.66</v>
      </c>
      <c r="BM23" s="4">
        <v>-180037.03</v>
      </c>
      <c r="BN23" s="4">
        <v>0</v>
      </c>
      <c r="BO23" s="4">
        <v>-4242179.66</v>
      </c>
      <c r="BP23" s="4">
        <v>-3530559.35</v>
      </c>
      <c r="BQ23" s="4">
        <v>5280229.94</v>
      </c>
      <c r="BR23" s="4">
        <v>-1132954.33</v>
      </c>
      <c r="BS23" s="4">
        <v>0</v>
      </c>
      <c r="BT23" s="4">
        <v>4147275.61</v>
      </c>
      <c r="BU23" s="4">
        <v>300579.96</v>
      </c>
      <c r="BV23" s="4">
        <v>6229381.82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6229381.82</v>
      </c>
      <c r="CC23" s="4">
        <v>0</v>
      </c>
      <c r="CD23" s="4">
        <v>1216453.77</v>
      </c>
      <c r="CE23" s="4">
        <v>0</v>
      </c>
      <c r="CF23" s="4">
        <v>0</v>
      </c>
      <c r="CG23" s="4">
        <v>1216453.77</v>
      </c>
      <c r="CH23" s="5">
        <v>3218571.78</v>
      </c>
      <c r="CI23" s="5">
        <v>23233329.43</v>
      </c>
      <c r="CJ23" s="5">
        <v>14462532.77</v>
      </c>
      <c r="CK23" s="5">
        <v>2611950.68</v>
      </c>
      <c r="CL23" s="5">
        <v>43526384.66</v>
      </c>
      <c r="CM23" s="5">
        <v>-32708333.61</v>
      </c>
      <c r="CN23" s="5">
        <v>-1751187.01</v>
      </c>
      <c r="CO23" s="5">
        <v>-1917862.55</v>
      </c>
      <c r="CP23" s="5">
        <v>-36377383.17</v>
      </c>
      <c r="CQ23" s="5">
        <v>-2749502.1</v>
      </c>
      <c r="CR23" s="5">
        <v>2100000</v>
      </c>
      <c r="CS23" s="5">
        <v>1977621.94</v>
      </c>
      <c r="CT23" s="5">
        <v>0</v>
      </c>
      <c r="CU23" s="5">
        <v>45263.21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-166094.36</v>
      </c>
      <c r="DC23" s="5">
        <v>-231375.27</v>
      </c>
      <c r="DD23" s="5">
        <v>0</v>
      </c>
      <c r="DE23" s="5">
        <v>1207288.69</v>
      </c>
      <c r="DF23" s="5">
        <v>8356290.18</v>
      </c>
      <c r="DG23" s="5">
        <v>0</v>
      </c>
      <c r="DH23" s="5">
        <v>-3673916.04</v>
      </c>
      <c r="DI23" s="5">
        <v>0</v>
      </c>
      <c r="DJ23" s="5">
        <v>-3673916.04</v>
      </c>
      <c r="DK23" s="5">
        <v>4912319.08</v>
      </c>
      <c r="DL23" s="5">
        <v>2555465.79</v>
      </c>
      <c r="DM23" s="5">
        <v>0</v>
      </c>
      <c r="DN23" s="5">
        <v>0</v>
      </c>
      <c r="DO23" s="5">
        <v>0</v>
      </c>
      <c r="DP23" s="5">
        <v>0</v>
      </c>
      <c r="DQ23" s="5">
        <v>0</v>
      </c>
      <c r="DR23" s="5">
        <v>2555465.79</v>
      </c>
      <c r="DS23" s="5">
        <v>0</v>
      </c>
      <c r="DT23" s="5">
        <v>6128772.85</v>
      </c>
      <c r="DU23" s="5">
        <v>0</v>
      </c>
      <c r="DV23" s="5">
        <v>0</v>
      </c>
      <c r="DW23" s="5">
        <v>6128772.85</v>
      </c>
      <c r="DX23" s="11">
        <f>('KOV järjest'!Z23+Z23+BP23+DF23)/CL23</f>
        <v>0.09599342910369804</v>
      </c>
      <c r="DY23" s="11">
        <f t="shared" si="0"/>
        <v>0</v>
      </c>
    </row>
    <row r="24" spans="1:129" ht="12.75">
      <c r="A24" s="3" t="s">
        <v>83</v>
      </c>
      <c r="B24" s="4">
        <v>7567316.54</v>
      </c>
      <c r="C24" s="4">
        <v>13670304.4</v>
      </c>
      <c r="D24" s="4">
        <v>10691943.95</v>
      </c>
      <c r="E24" s="4">
        <v>1075017.35</v>
      </c>
      <c r="F24" s="4">
        <v>33004582.24</v>
      </c>
      <c r="G24" s="4">
        <v>-26994973.68</v>
      </c>
      <c r="H24" s="4">
        <v>-1445056.68</v>
      </c>
      <c r="I24" s="4">
        <v>-1417699.55</v>
      </c>
      <c r="J24" s="4">
        <v>-29857729.91</v>
      </c>
      <c r="K24" s="4">
        <v>-2434173.23</v>
      </c>
      <c r="L24" s="4">
        <v>128841</v>
      </c>
      <c r="M24" s="4">
        <v>818000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-48086.37</v>
      </c>
      <c r="W24" s="4">
        <v>-108310.03</v>
      </c>
      <c r="X24" s="4">
        <v>0</v>
      </c>
      <c r="Y24" s="4">
        <v>-1535418.6</v>
      </c>
      <c r="Z24" s="4">
        <v>1611433.73</v>
      </c>
      <c r="AA24" s="4">
        <v>396.12</v>
      </c>
      <c r="AB24" s="4">
        <v>-1033167.12</v>
      </c>
      <c r="AC24" s="4">
        <v>0</v>
      </c>
      <c r="AD24" s="4">
        <v>-1032771</v>
      </c>
      <c r="AE24" s="4">
        <v>-336385.48</v>
      </c>
      <c r="AF24" s="4">
        <v>4095570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4095570</v>
      </c>
      <c r="AM24" s="4">
        <v>0</v>
      </c>
      <c r="AN24" s="4">
        <v>3649970.58</v>
      </c>
      <c r="AO24" s="4">
        <v>0</v>
      </c>
      <c r="AP24" s="4">
        <v>0</v>
      </c>
      <c r="AQ24" s="4">
        <v>3649970.58</v>
      </c>
      <c r="AR24" s="4">
        <v>7985902.47</v>
      </c>
      <c r="AS24" s="4">
        <v>16297068.46</v>
      </c>
      <c r="AT24" s="4">
        <v>12311716.77</v>
      </c>
      <c r="AU24" s="4">
        <v>383226.54</v>
      </c>
      <c r="AV24" s="4">
        <v>36977914.24</v>
      </c>
      <c r="AW24" s="4">
        <v>-33654546.42</v>
      </c>
      <c r="AX24" s="4">
        <v>-1662450.54</v>
      </c>
      <c r="AY24" s="4">
        <v>-2248757.64</v>
      </c>
      <c r="AZ24" s="4">
        <v>-37565754.6</v>
      </c>
      <c r="BA24" s="4">
        <v>-3860547.07</v>
      </c>
      <c r="BB24" s="4">
        <v>160389</v>
      </c>
      <c r="BC24" s="4">
        <v>3394836.41</v>
      </c>
      <c r="BD24" s="4">
        <v>-25810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-59589.93</v>
      </c>
      <c r="BM24" s="4">
        <v>-132177.53</v>
      </c>
      <c r="BN24" s="4">
        <v>0</v>
      </c>
      <c r="BO24" s="4">
        <v>-390721.59</v>
      </c>
      <c r="BP24" s="4">
        <v>-978561.95</v>
      </c>
      <c r="BQ24" s="4">
        <v>1330003.66</v>
      </c>
      <c r="BR24" s="4">
        <v>-1144305.77</v>
      </c>
      <c r="BS24" s="4">
        <v>0</v>
      </c>
      <c r="BT24" s="4">
        <v>185697.89</v>
      </c>
      <c r="BU24" s="4">
        <v>-711299.76</v>
      </c>
      <c r="BV24" s="4">
        <v>4278780.51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4278780.51</v>
      </c>
      <c r="CC24" s="4">
        <v>0</v>
      </c>
      <c r="CD24" s="4">
        <v>2938670.82</v>
      </c>
      <c r="CE24" s="4">
        <v>0</v>
      </c>
      <c r="CF24" s="4">
        <v>0</v>
      </c>
      <c r="CG24" s="4">
        <v>2938670.82</v>
      </c>
      <c r="CH24" s="4">
        <v>9582224.25</v>
      </c>
      <c r="CI24" s="4">
        <v>20101154.88</v>
      </c>
      <c r="CJ24" s="4">
        <v>13811109.57</v>
      </c>
      <c r="CK24" s="4">
        <v>352924.95</v>
      </c>
      <c r="CL24" s="4">
        <v>43847413.65</v>
      </c>
      <c r="CM24" s="4">
        <v>-37262650.07</v>
      </c>
      <c r="CN24" s="4">
        <v>-1801512.15</v>
      </c>
      <c r="CO24" s="4">
        <v>-2972376.24</v>
      </c>
      <c r="CP24" s="4">
        <v>-42036538.46</v>
      </c>
      <c r="CQ24" s="4">
        <v>-3980803.6</v>
      </c>
      <c r="CR24" s="4">
        <v>6000</v>
      </c>
      <c r="CS24" s="4">
        <v>1487000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-133938.46</v>
      </c>
      <c r="DC24" s="4">
        <v>-217100</v>
      </c>
      <c r="DD24" s="4">
        <v>0</v>
      </c>
      <c r="DE24" s="4">
        <v>-2621742.06</v>
      </c>
      <c r="DF24" s="4">
        <v>-810866.87</v>
      </c>
      <c r="DG24" s="4">
        <v>3813332</v>
      </c>
      <c r="DH24" s="4">
        <v>-1870179.56</v>
      </c>
      <c r="DI24" s="4">
        <v>0</v>
      </c>
      <c r="DJ24" s="4">
        <v>1943152.44</v>
      </c>
      <c r="DK24" s="4">
        <v>1950439.12</v>
      </c>
      <c r="DL24" s="4">
        <v>6221932.95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6221932.95</v>
      </c>
      <c r="DS24" s="4">
        <v>0</v>
      </c>
      <c r="DT24" s="4">
        <v>4889109.94</v>
      </c>
      <c r="DU24" s="4">
        <v>0</v>
      </c>
      <c r="DV24" s="4">
        <v>0</v>
      </c>
      <c r="DW24" s="4">
        <v>4889109.94</v>
      </c>
      <c r="DX24" s="11">
        <f>('KOV järjest'!Z24+Z24+BP24+DF24)/CL24</f>
        <v>-0.040480246432961504</v>
      </c>
      <c r="DY24" s="11">
        <f t="shared" si="0"/>
        <v>0.030396844398597724</v>
      </c>
    </row>
    <row r="25" spans="1:129" ht="12.75">
      <c r="A25" s="3" t="s">
        <v>84</v>
      </c>
      <c r="B25" s="4">
        <v>409371.73</v>
      </c>
      <c r="C25" s="4">
        <v>6580989.53</v>
      </c>
      <c r="D25" s="4">
        <v>9001025.89</v>
      </c>
      <c r="E25" s="4">
        <v>70181.08</v>
      </c>
      <c r="F25" s="4">
        <v>16061568.23</v>
      </c>
      <c r="G25" s="4">
        <v>-12797822.42</v>
      </c>
      <c r="H25" s="4">
        <v>-1171058.5</v>
      </c>
      <c r="I25" s="4">
        <v>-470175.65</v>
      </c>
      <c r="J25" s="4">
        <v>-14439056.57</v>
      </c>
      <c r="K25" s="4">
        <v>-299251.5</v>
      </c>
      <c r="L25" s="4">
        <v>21768.7</v>
      </c>
      <c r="M25" s="4">
        <v>104500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-104528.08</v>
      </c>
      <c r="W25" s="4">
        <v>-4528.08</v>
      </c>
      <c r="X25" s="4">
        <v>0</v>
      </c>
      <c r="Y25" s="4">
        <v>-277510.88</v>
      </c>
      <c r="Z25" s="4">
        <v>1345000.78</v>
      </c>
      <c r="AA25" s="4">
        <v>0</v>
      </c>
      <c r="AB25" s="4">
        <v>-130000</v>
      </c>
      <c r="AC25" s="4">
        <v>0</v>
      </c>
      <c r="AD25" s="4">
        <v>-130000</v>
      </c>
      <c r="AE25" s="4">
        <v>1128488.13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2489235.63</v>
      </c>
      <c r="AO25" s="4">
        <v>0</v>
      </c>
      <c r="AP25" s="4">
        <v>0</v>
      </c>
      <c r="AQ25" s="4">
        <v>2489235.63</v>
      </c>
      <c r="AR25" s="4">
        <v>409082.25</v>
      </c>
      <c r="AS25" s="4">
        <v>7974102.01</v>
      </c>
      <c r="AT25" s="4">
        <v>8758187.51</v>
      </c>
      <c r="AU25" s="4">
        <v>438392.31</v>
      </c>
      <c r="AV25" s="4">
        <v>17579764.08</v>
      </c>
      <c r="AW25" s="4">
        <v>-15144537.46</v>
      </c>
      <c r="AX25" s="4">
        <v>-1285582.66</v>
      </c>
      <c r="AY25" s="4">
        <v>-696262.35</v>
      </c>
      <c r="AZ25" s="4">
        <v>-17126382.47</v>
      </c>
      <c r="BA25" s="4">
        <v>-341727.37</v>
      </c>
      <c r="BB25" s="4">
        <v>10520</v>
      </c>
      <c r="BC25" s="4">
        <v>416000</v>
      </c>
      <c r="BD25" s="4">
        <v>-36930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1500</v>
      </c>
      <c r="BM25" s="4">
        <v>0</v>
      </c>
      <c r="BN25" s="4">
        <v>0</v>
      </c>
      <c r="BO25" s="4">
        <v>49362.63</v>
      </c>
      <c r="BP25" s="4">
        <v>502744.24</v>
      </c>
      <c r="BQ25" s="4">
        <v>0</v>
      </c>
      <c r="BR25" s="4">
        <v>0</v>
      </c>
      <c r="BS25" s="4">
        <v>0</v>
      </c>
      <c r="BT25" s="4">
        <v>0</v>
      </c>
      <c r="BU25" s="4">
        <v>344076.32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2833311.95</v>
      </c>
      <c r="CE25" s="4">
        <v>0</v>
      </c>
      <c r="CF25" s="4">
        <v>0</v>
      </c>
      <c r="CG25" s="4">
        <v>2833311.95</v>
      </c>
      <c r="CH25" s="4">
        <v>546530.77</v>
      </c>
      <c r="CI25" s="4">
        <v>10116934.06</v>
      </c>
      <c r="CJ25" s="4">
        <v>8324458.22</v>
      </c>
      <c r="CK25" s="4">
        <v>178046.52</v>
      </c>
      <c r="CL25" s="4">
        <v>19165969.57</v>
      </c>
      <c r="CM25" s="4">
        <v>-16187206.29</v>
      </c>
      <c r="CN25" s="4">
        <v>-1358083.14</v>
      </c>
      <c r="CO25" s="4">
        <v>-892098.09</v>
      </c>
      <c r="CP25" s="4">
        <v>-18437387.52</v>
      </c>
      <c r="CQ25" s="4">
        <v>-1726704.52</v>
      </c>
      <c r="CR25" s="4">
        <v>0</v>
      </c>
      <c r="CS25" s="4">
        <v>976270.5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2000</v>
      </c>
      <c r="DC25" s="4">
        <v>0</v>
      </c>
      <c r="DD25" s="4">
        <v>0</v>
      </c>
      <c r="DE25" s="4">
        <v>-748434.02</v>
      </c>
      <c r="DF25" s="4">
        <v>-19851.97</v>
      </c>
      <c r="DG25" s="4">
        <v>0</v>
      </c>
      <c r="DH25" s="4">
        <v>0</v>
      </c>
      <c r="DI25" s="4">
        <v>0</v>
      </c>
      <c r="DJ25" s="4">
        <v>0</v>
      </c>
      <c r="DK25" s="4">
        <v>991529.31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3824841.26</v>
      </c>
      <c r="DU25" s="4">
        <v>0</v>
      </c>
      <c r="DV25" s="4">
        <v>0</v>
      </c>
      <c r="DW25" s="4">
        <v>3824841.26</v>
      </c>
      <c r="DX25" s="11">
        <f>('KOV järjest'!Z25+Z25+BP25+DF25)/CL25</f>
        <v>0.1494939710477689</v>
      </c>
      <c r="DY25" s="11">
        <f t="shared" si="0"/>
        <v>0</v>
      </c>
    </row>
    <row r="26" spans="1:129" ht="12.75">
      <c r="A26" s="3" t="s">
        <v>85</v>
      </c>
      <c r="B26" s="4">
        <v>871880.78</v>
      </c>
      <c r="C26" s="4">
        <v>7040656.21</v>
      </c>
      <c r="D26" s="4">
        <v>5461686.1</v>
      </c>
      <c r="E26" s="4">
        <v>2223398.45</v>
      </c>
      <c r="F26" s="4">
        <v>15597621.54</v>
      </c>
      <c r="G26" s="4">
        <v>-12279416.16</v>
      </c>
      <c r="H26" s="4">
        <v>-2098756.98</v>
      </c>
      <c r="I26" s="4">
        <v>-771343.4</v>
      </c>
      <c r="J26" s="4">
        <v>-15149516.54</v>
      </c>
      <c r="K26" s="4">
        <v>-1247525</v>
      </c>
      <c r="L26" s="4">
        <v>68126</v>
      </c>
      <c r="M26" s="4">
        <v>783145</v>
      </c>
      <c r="N26" s="4">
        <v>0</v>
      </c>
      <c r="O26" s="4">
        <v>0</v>
      </c>
      <c r="P26" s="4">
        <v>0</v>
      </c>
      <c r="Q26" s="4">
        <v>0</v>
      </c>
      <c r="R26" s="4">
        <v>-211500</v>
      </c>
      <c r="S26" s="4">
        <v>0</v>
      </c>
      <c r="T26" s="4">
        <v>0</v>
      </c>
      <c r="U26" s="4">
        <v>0</v>
      </c>
      <c r="V26" s="4">
        <v>-58318.97</v>
      </c>
      <c r="W26" s="4">
        <v>-58437.41</v>
      </c>
      <c r="X26" s="4">
        <v>0</v>
      </c>
      <c r="Y26" s="4">
        <v>-666072.97</v>
      </c>
      <c r="Z26" s="4">
        <v>-217967.97</v>
      </c>
      <c r="AA26" s="4">
        <v>0</v>
      </c>
      <c r="AB26" s="4">
        <v>-400000</v>
      </c>
      <c r="AC26" s="4">
        <v>0</v>
      </c>
      <c r="AD26" s="4">
        <v>-400000</v>
      </c>
      <c r="AE26" s="4">
        <v>-517654.43</v>
      </c>
      <c r="AF26" s="4">
        <v>1200000</v>
      </c>
      <c r="AG26" s="4">
        <v>0</v>
      </c>
      <c r="AH26" s="4">
        <v>584640.57</v>
      </c>
      <c r="AI26" s="4">
        <v>0</v>
      </c>
      <c r="AJ26" s="4">
        <v>0</v>
      </c>
      <c r="AK26" s="4">
        <v>0</v>
      </c>
      <c r="AL26" s="4">
        <v>1784640.57</v>
      </c>
      <c r="AM26" s="4">
        <v>0</v>
      </c>
      <c r="AN26" s="4">
        <v>1951219.91</v>
      </c>
      <c r="AO26" s="4">
        <v>0</v>
      </c>
      <c r="AP26" s="4">
        <v>0</v>
      </c>
      <c r="AQ26" s="4">
        <v>1951219.91</v>
      </c>
      <c r="AR26" s="4">
        <v>701532.61</v>
      </c>
      <c r="AS26" s="4">
        <v>8741815.15</v>
      </c>
      <c r="AT26" s="4">
        <v>5458342.72</v>
      </c>
      <c r="AU26" s="4">
        <v>2305244.37</v>
      </c>
      <c r="AV26" s="4">
        <v>17206934.85</v>
      </c>
      <c r="AW26" s="4">
        <v>-13319653.28</v>
      </c>
      <c r="AX26" s="4">
        <v>-1795107.66</v>
      </c>
      <c r="AY26" s="4">
        <v>-801197.5</v>
      </c>
      <c r="AZ26" s="4">
        <v>-15915958.44</v>
      </c>
      <c r="BA26" s="4">
        <v>-1235896.66</v>
      </c>
      <c r="BB26" s="4">
        <v>0</v>
      </c>
      <c r="BC26" s="4">
        <v>976000</v>
      </c>
      <c r="BD26" s="4">
        <v>-34960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-38835.14</v>
      </c>
      <c r="BM26" s="4">
        <v>-46037.32</v>
      </c>
      <c r="BN26" s="4">
        <v>0</v>
      </c>
      <c r="BO26" s="4">
        <v>-333691.8</v>
      </c>
      <c r="BP26" s="4">
        <v>957284.61</v>
      </c>
      <c r="BQ26" s="4">
        <v>360000</v>
      </c>
      <c r="BR26" s="4">
        <v>-400000</v>
      </c>
      <c r="BS26" s="4">
        <v>0</v>
      </c>
      <c r="BT26" s="4">
        <v>-40000</v>
      </c>
      <c r="BU26" s="4">
        <v>670142.67</v>
      </c>
      <c r="BV26" s="4">
        <v>1160000</v>
      </c>
      <c r="BW26" s="4">
        <v>0</v>
      </c>
      <c r="BX26" s="4">
        <v>613807.57</v>
      </c>
      <c r="BY26" s="4">
        <v>0</v>
      </c>
      <c r="BZ26" s="4">
        <v>0</v>
      </c>
      <c r="CA26" s="4">
        <v>0</v>
      </c>
      <c r="CB26" s="4">
        <v>1773807.57</v>
      </c>
      <c r="CC26" s="4">
        <v>0</v>
      </c>
      <c r="CD26" s="4">
        <v>2621362.58</v>
      </c>
      <c r="CE26" s="4">
        <v>0</v>
      </c>
      <c r="CF26" s="4">
        <v>0</v>
      </c>
      <c r="CG26" s="4">
        <v>2621362.58</v>
      </c>
      <c r="CH26" s="4">
        <v>937034.71</v>
      </c>
      <c r="CI26" s="4">
        <v>11224468.45</v>
      </c>
      <c r="CJ26" s="4">
        <v>6694031.6</v>
      </c>
      <c r="CK26" s="4">
        <v>1209745.54</v>
      </c>
      <c r="CL26" s="4">
        <v>20065280.3</v>
      </c>
      <c r="CM26" s="4">
        <v>-16195856.53</v>
      </c>
      <c r="CN26" s="4">
        <v>-1759775.48</v>
      </c>
      <c r="CO26" s="4">
        <v>-1548386.82</v>
      </c>
      <c r="CP26" s="4">
        <v>-19504018.83</v>
      </c>
      <c r="CQ26" s="4">
        <v>-4727400</v>
      </c>
      <c r="CR26" s="4">
        <v>87000</v>
      </c>
      <c r="CS26" s="4">
        <v>4026498</v>
      </c>
      <c r="CT26" s="4">
        <v>-422086</v>
      </c>
      <c r="CU26" s="4">
        <v>0</v>
      </c>
      <c r="CV26" s="4">
        <v>0</v>
      </c>
      <c r="CW26" s="4">
        <v>0</v>
      </c>
      <c r="CX26" s="4">
        <v>-2448000</v>
      </c>
      <c r="CY26" s="4">
        <v>0</v>
      </c>
      <c r="CZ26" s="4">
        <v>0</v>
      </c>
      <c r="DA26" s="4">
        <v>0</v>
      </c>
      <c r="DB26" s="4">
        <v>-14148.39</v>
      </c>
      <c r="DC26" s="4">
        <v>-171413.96</v>
      </c>
      <c r="DD26" s="4">
        <v>0</v>
      </c>
      <c r="DE26" s="4">
        <v>-3498136.39</v>
      </c>
      <c r="DF26" s="4">
        <v>-2936874.92</v>
      </c>
      <c r="DG26" s="4">
        <v>3040000</v>
      </c>
      <c r="DH26" s="4">
        <v>-700000</v>
      </c>
      <c r="DI26" s="4">
        <v>0</v>
      </c>
      <c r="DJ26" s="4">
        <v>2340000</v>
      </c>
      <c r="DK26" s="4">
        <v>-407439.78</v>
      </c>
      <c r="DL26" s="4">
        <v>3500000</v>
      </c>
      <c r="DM26" s="4">
        <v>0</v>
      </c>
      <c r="DN26" s="4">
        <v>582657.37</v>
      </c>
      <c r="DO26" s="4">
        <v>0</v>
      </c>
      <c r="DP26" s="4">
        <v>0</v>
      </c>
      <c r="DQ26" s="4">
        <v>0</v>
      </c>
      <c r="DR26" s="4">
        <v>4082657.37</v>
      </c>
      <c r="DS26" s="4">
        <v>0</v>
      </c>
      <c r="DT26" s="4">
        <v>2213922.8</v>
      </c>
      <c r="DU26" s="4">
        <v>0</v>
      </c>
      <c r="DV26" s="4">
        <v>0</v>
      </c>
      <c r="DW26" s="4">
        <v>2213922.8</v>
      </c>
      <c r="DX26" s="11">
        <f>('KOV järjest'!Z26+Z26+BP26+DF26)/CL26</f>
        <v>-0.07768224199688852</v>
      </c>
      <c r="DY26" s="11">
        <f t="shared" si="0"/>
        <v>0.09313274183366381</v>
      </c>
    </row>
    <row r="27" spans="1:129" ht="12.75">
      <c r="A27" s="3" t="s">
        <v>86</v>
      </c>
      <c r="B27" s="4">
        <v>25286367.17</v>
      </c>
      <c r="C27" s="4">
        <v>77280565.56</v>
      </c>
      <c r="D27" s="4">
        <v>13375484.42</v>
      </c>
      <c r="E27" s="4">
        <v>921264.87</v>
      </c>
      <c r="F27" s="4">
        <v>116863682.02</v>
      </c>
      <c r="G27" s="4">
        <v>-82139440.51</v>
      </c>
      <c r="H27" s="4">
        <v>-2687475.62</v>
      </c>
      <c r="I27" s="4">
        <v>-9167783.77</v>
      </c>
      <c r="J27" s="4">
        <v>-93994699.9</v>
      </c>
      <c r="K27" s="4">
        <v>-45235881.22</v>
      </c>
      <c r="L27" s="4">
        <v>1944161.56</v>
      </c>
      <c r="M27" s="4">
        <v>6952458.19</v>
      </c>
      <c r="N27" s="4">
        <v>-371635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-2039356.66</v>
      </c>
      <c r="W27" s="4">
        <v>-2159428.5</v>
      </c>
      <c r="X27" s="4">
        <v>0</v>
      </c>
      <c r="Y27" s="4">
        <v>-38750253.13</v>
      </c>
      <c r="Z27" s="4">
        <v>-15881271.01</v>
      </c>
      <c r="AA27" s="4">
        <v>37288644.67</v>
      </c>
      <c r="AB27" s="4">
        <v>-9915664.85</v>
      </c>
      <c r="AC27" s="4">
        <v>0</v>
      </c>
      <c r="AD27" s="4">
        <v>27372979.82</v>
      </c>
      <c r="AE27" s="4">
        <v>7451028.28</v>
      </c>
      <c r="AF27" s="4">
        <v>85879256.54</v>
      </c>
      <c r="AG27" s="4">
        <v>0</v>
      </c>
      <c r="AH27" s="4">
        <v>0</v>
      </c>
      <c r="AI27" s="4">
        <v>0</v>
      </c>
      <c r="AJ27" s="4">
        <v>120400</v>
      </c>
      <c r="AK27" s="4">
        <v>0</v>
      </c>
      <c r="AL27" s="4">
        <v>85999656.54</v>
      </c>
      <c r="AM27" s="4">
        <v>0</v>
      </c>
      <c r="AN27" s="4">
        <v>10318179.51</v>
      </c>
      <c r="AO27" s="4">
        <v>0</v>
      </c>
      <c r="AP27" s="4">
        <v>0</v>
      </c>
      <c r="AQ27" s="4">
        <v>10318179.51</v>
      </c>
      <c r="AR27" s="4">
        <v>27836134.44</v>
      </c>
      <c r="AS27" s="4">
        <v>101337759.81</v>
      </c>
      <c r="AT27" s="4">
        <v>14810657.87</v>
      </c>
      <c r="AU27" s="4">
        <v>1301441.42</v>
      </c>
      <c r="AV27" s="4">
        <v>145285993.54</v>
      </c>
      <c r="AW27" s="4">
        <v>-97387872.44</v>
      </c>
      <c r="AX27" s="4">
        <v>-3856948</v>
      </c>
      <c r="AY27" s="4">
        <v>-12237859.95</v>
      </c>
      <c r="AZ27" s="4">
        <v>-113482680.39</v>
      </c>
      <c r="BA27" s="4">
        <v>-59198709.76</v>
      </c>
      <c r="BB27" s="4">
        <v>35894222</v>
      </c>
      <c r="BC27" s="4">
        <v>4987978.71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-2525228.7</v>
      </c>
      <c r="BM27" s="4">
        <v>-3136020.74</v>
      </c>
      <c r="BN27" s="4">
        <v>0</v>
      </c>
      <c r="BO27" s="4">
        <v>-20841737.75</v>
      </c>
      <c r="BP27" s="4">
        <v>10961575.4</v>
      </c>
      <c r="BQ27" s="4">
        <v>22504587.68</v>
      </c>
      <c r="BR27" s="4">
        <v>-14484989.62</v>
      </c>
      <c r="BS27" s="4">
        <v>0</v>
      </c>
      <c r="BT27" s="4">
        <v>8019598.06</v>
      </c>
      <c r="BU27" s="4">
        <v>22727915.82</v>
      </c>
      <c r="BV27" s="4">
        <v>93898854.6</v>
      </c>
      <c r="BW27" s="4">
        <v>0</v>
      </c>
      <c r="BX27" s="4">
        <v>0</v>
      </c>
      <c r="BY27" s="4">
        <v>0</v>
      </c>
      <c r="BZ27" s="4">
        <v>4694676.94</v>
      </c>
      <c r="CA27" s="4">
        <v>0</v>
      </c>
      <c r="CB27" s="4">
        <v>98593531.54</v>
      </c>
      <c r="CC27" s="4">
        <v>0</v>
      </c>
      <c r="CD27" s="4">
        <v>33046095.33</v>
      </c>
      <c r="CE27" s="4">
        <v>0</v>
      </c>
      <c r="CF27" s="4">
        <v>0</v>
      </c>
      <c r="CG27" s="4">
        <v>33046095.33</v>
      </c>
      <c r="CH27" s="4">
        <v>32112532.55</v>
      </c>
      <c r="CI27" s="4">
        <v>142819319.43</v>
      </c>
      <c r="CJ27" s="4">
        <v>16673636.23</v>
      </c>
      <c r="CK27" s="4">
        <v>1334174.11</v>
      </c>
      <c r="CL27" s="4">
        <v>192939662.32</v>
      </c>
      <c r="CM27" s="4">
        <v>-117034706.83</v>
      </c>
      <c r="CN27" s="4">
        <v>-5279747.4</v>
      </c>
      <c r="CO27" s="4">
        <v>-15541565.95</v>
      </c>
      <c r="CP27" s="4">
        <v>-137856020.18</v>
      </c>
      <c r="CQ27" s="4">
        <v>-123012139.48</v>
      </c>
      <c r="CR27" s="4">
        <v>240000</v>
      </c>
      <c r="CS27" s="4">
        <v>2067000</v>
      </c>
      <c r="CT27" s="4">
        <v>0</v>
      </c>
      <c r="CU27" s="4">
        <v>253344.92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-3603506.38</v>
      </c>
      <c r="DC27" s="4">
        <v>-4643768.59</v>
      </c>
      <c r="DD27" s="4">
        <v>0</v>
      </c>
      <c r="DE27" s="4">
        <v>-124055300.94</v>
      </c>
      <c r="DF27" s="4">
        <v>-68971658.8</v>
      </c>
      <c r="DG27" s="4">
        <v>63453827.21</v>
      </c>
      <c r="DH27" s="4">
        <v>-14831640.02</v>
      </c>
      <c r="DI27" s="4">
        <v>0</v>
      </c>
      <c r="DJ27" s="4">
        <v>48622187.19</v>
      </c>
      <c r="DK27" s="4">
        <v>-24027638.86</v>
      </c>
      <c r="DL27" s="4">
        <v>142521041.79</v>
      </c>
      <c r="DM27" s="4">
        <v>0</v>
      </c>
      <c r="DN27" s="4">
        <v>0</v>
      </c>
      <c r="DO27" s="4">
        <v>0</v>
      </c>
      <c r="DP27" s="4">
        <v>7460452.4</v>
      </c>
      <c r="DQ27" s="4">
        <v>0</v>
      </c>
      <c r="DR27" s="4">
        <v>149981494.19</v>
      </c>
      <c r="DS27" s="4">
        <v>0</v>
      </c>
      <c r="DT27" s="4">
        <v>9018456.47</v>
      </c>
      <c r="DU27" s="4">
        <v>0</v>
      </c>
      <c r="DV27" s="4">
        <v>0</v>
      </c>
      <c r="DW27" s="4">
        <v>9018456.47</v>
      </c>
      <c r="DX27" s="11">
        <f>('KOV järjest'!Z27+Z27+BP27+DF27)/CL27</f>
        <v>-0.3732082024719903</v>
      </c>
      <c r="DY27" s="11">
        <f t="shared" si="0"/>
        <v>0.7306068437406396</v>
      </c>
    </row>
    <row r="28" spans="1:129" ht="12.75">
      <c r="A28" s="3" t="s">
        <v>87</v>
      </c>
      <c r="B28" s="4">
        <v>2383784.8</v>
      </c>
      <c r="C28" s="4">
        <v>9431675.96</v>
      </c>
      <c r="D28" s="4">
        <v>10883863.41</v>
      </c>
      <c r="E28" s="4">
        <v>161884.63</v>
      </c>
      <c r="F28" s="4">
        <v>22861208.8</v>
      </c>
      <c r="G28" s="4">
        <v>-16624457.72</v>
      </c>
      <c r="H28" s="4">
        <v>-3226156.62</v>
      </c>
      <c r="I28" s="4">
        <v>-1532157.08</v>
      </c>
      <c r="J28" s="4">
        <v>-21382771.42</v>
      </c>
      <c r="K28" s="4">
        <v>-4038726.87</v>
      </c>
      <c r="L28" s="4">
        <v>365482</v>
      </c>
      <c r="M28" s="4">
        <v>148858</v>
      </c>
      <c r="N28" s="4">
        <v>-41821.44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-624.73</v>
      </c>
      <c r="W28" s="4">
        <v>-30181.23</v>
      </c>
      <c r="X28" s="4">
        <v>0</v>
      </c>
      <c r="Y28" s="4">
        <v>-3566833.04</v>
      </c>
      <c r="Z28" s="4">
        <v>-2088395.66</v>
      </c>
      <c r="AA28" s="4">
        <v>1500000.02</v>
      </c>
      <c r="AB28" s="4">
        <v>0</v>
      </c>
      <c r="AC28" s="4">
        <v>0</v>
      </c>
      <c r="AD28" s="4">
        <v>1500000.02</v>
      </c>
      <c r="AE28" s="4">
        <v>-956597.78</v>
      </c>
      <c r="AF28" s="4">
        <v>2397379.25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2397379.25</v>
      </c>
      <c r="AM28" s="4">
        <v>0</v>
      </c>
      <c r="AN28" s="4">
        <v>259287.41</v>
      </c>
      <c r="AO28" s="4">
        <v>461100</v>
      </c>
      <c r="AP28" s="4">
        <v>0</v>
      </c>
      <c r="AQ28" s="4">
        <v>720387.41</v>
      </c>
      <c r="AR28" s="4">
        <v>2313488.95</v>
      </c>
      <c r="AS28" s="4">
        <v>10995898.61</v>
      </c>
      <c r="AT28" s="4">
        <v>9625009.08</v>
      </c>
      <c r="AU28" s="4">
        <v>210584.7</v>
      </c>
      <c r="AV28" s="4">
        <v>23144981.34</v>
      </c>
      <c r="AW28" s="4">
        <v>-17497191.34</v>
      </c>
      <c r="AX28" s="4">
        <v>-3056631.46</v>
      </c>
      <c r="AY28" s="4">
        <v>-1004563.3</v>
      </c>
      <c r="AZ28" s="4">
        <v>-21558386.1</v>
      </c>
      <c r="BA28" s="4">
        <v>-941861.02</v>
      </c>
      <c r="BB28" s="4">
        <v>2000</v>
      </c>
      <c r="BC28" s="4">
        <v>781000</v>
      </c>
      <c r="BD28" s="4">
        <v>-41821.44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-20417.42</v>
      </c>
      <c r="BM28" s="4">
        <v>-70703.96</v>
      </c>
      <c r="BN28" s="4">
        <v>0</v>
      </c>
      <c r="BO28" s="4">
        <v>-221099.88</v>
      </c>
      <c r="BP28" s="4">
        <v>1365495.36</v>
      </c>
      <c r="BQ28" s="4">
        <v>0</v>
      </c>
      <c r="BR28" s="4">
        <v>-411711.52</v>
      </c>
      <c r="BS28" s="4">
        <v>0</v>
      </c>
      <c r="BT28" s="4">
        <v>-411711.52</v>
      </c>
      <c r="BU28" s="4">
        <v>929362.09</v>
      </c>
      <c r="BV28" s="4">
        <v>1984938.82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1984938.82</v>
      </c>
      <c r="CC28" s="4">
        <v>0</v>
      </c>
      <c r="CD28" s="4">
        <v>209741.5</v>
      </c>
      <c r="CE28" s="4">
        <v>1440008</v>
      </c>
      <c r="CF28" s="4">
        <v>0</v>
      </c>
      <c r="CG28" s="4">
        <v>1649749.5</v>
      </c>
      <c r="CH28" s="4">
        <v>2757279.23</v>
      </c>
      <c r="CI28" s="4">
        <v>13150165.52</v>
      </c>
      <c r="CJ28" s="4">
        <v>12804246.7</v>
      </c>
      <c r="CK28" s="4">
        <v>257186.49</v>
      </c>
      <c r="CL28" s="4">
        <v>28968877.94</v>
      </c>
      <c r="CM28" s="4">
        <v>-21759505.95</v>
      </c>
      <c r="CN28" s="4">
        <v>-3141374.37</v>
      </c>
      <c r="CO28" s="4">
        <v>-1863131.04</v>
      </c>
      <c r="CP28" s="4">
        <v>-26764011.36</v>
      </c>
      <c r="CQ28" s="4">
        <v>-4741267.17</v>
      </c>
      <c r="CR28" s="4">
        <v>0</v>
      </c>
      <c r="CS28" s="4">
        <v>2100411.44</v>
      </c>
      <c r="CT28" s="4">
        <v>-75287.44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5076.54</v>
      </c>
      <c r="DC28" s="4">
        <v>-90850.05</v>
      </c>
      <c r="DD28" s="4">
        <v>0</v>
      </c>
      <c r="DE28" s="4">
        <v>-2711066.63</v>
      </c>
      <c r="DF28" s="4">
        <v>-506200.05</v>
      </c>
      <c r="DG28" s="4">
        <v>0</v>
      </c>
      <c r="DH28" s="4">
        <v>-486480.38</v>
      </c>
      <c r="DI28" s="4">
        <v>0</v>
      </c>
      <c r="DJ28" s="4">
        <v>-486480.38</v>
      </c>
      <c r="DK28" s="4">
        <v>-1054308.47</v>
      </c>
      <c r="DL28" s="4">
        <v>1498458.44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  <c r="DR28" s="4">
        <v>1498458.44</v>
      </c>
      <c r="DS28" s="4">
        <v>0</v>
      </c>
      <c r="DT28" s="4">
        <v>595441.03</v>
      </c>
      <c r="DU28" s="4">
        <v>0</v>
      </c>
      <c r="DV28" s="4">
        <v>0</v>
      </c>
      <c r="DW28" s="4">
        <v>595441.03</v>
      </c>
      <c r="DX28" s="11">
        <f>('KOV järjest'!Z28+Z28+BP28+DF28)/CL28</f>
        <v>-0.02665431058804757</v>
      </c>
      <c r="DY28" s="11">
        <f t="shared" si="0"/>
        <v>0.03117198435749976</v>
      </c>
    </row>
    <row r="29" spans="1:129" ht="12.75">
      <c r="A29" s="3" t="s">
        <v>88</v>
      </c>
      <c r="B29" s="4">
        <v>1972130.62</v>
      </c>
      <c r="C29" s="4">
        <v>3854174.27</v>
      </c>
      <c r="D29" s="4">
        <v>5215850.43</v>
      </c>
      <c r="E29" s="4">
        <v>74071.94</v>
      </c>
      <c r="F29" s="4">
        <v>11116227.26</v>
      </c>
      <c r="G29" s="4">
        <v>-8779856.64</v>
      </c>
      <c r="H29" s="4">
        <v>-871959.99</v>
      </c>
      <c r="I29" s="4">
        <v>-643138.55</v>
      </c>
      <c r="J29" s="4">
        <v>-10294955.18</v>
      </c>
      <c r="K29" s="4">
        <v>-434337.1</v>
      </c>
      <c r="L29" s="4">
        <v>5000</v>
      </c>
      <c r="M29" s="4">
        <v>701153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-25980.55</v>
      </c>
      <c r="W29" s="4">
        <v>-26084.41</v>
      </c>
      <c r="X29" s="4">
        <v>0</v>
      </c>
      <c r="Y29" s="4">
        <v>245835.35</v>
      </c>
      <c r="Z29" s="4">
        <v>1067107.43</v>
      </c>
      <c r="AA29" s="4">
        <v>200000</v>
      </c>
      <c r="AB29" s="4">
        <v>-156346.02</v>
      </c>
      <c r="AC29" s="4">
        <v>0</v>
      </c>
      <c r="AD29" s="4">
        <v>43653.98</v>
      </c>
      <c r="AE29" s="4">
        <v>564839.55</v>
      </c>
      <c r="AF29" s="4">
        <v>481054.56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481054.56</v>
      </c>
      <c r="AM29" s="4">
        <v>0</v>
      </c>
      <c r="AN29" s="4">
        <v>1420912.5</v>
      </c>
      <c r="AO29" s="4">
        <v>0</v>
      </c>
      <c r="AP29" s="4">
        <v>0</v>
      </c>
      <c r="AQ29" s="4">
        <v>1420912.5</v>
      </c>
      <c r="AR29" s="4">
        <v>809242.74</v>
      </c>
      <c r="AS29" s="4">
        <v>4483451.69</v>
      </c>
      <c r="AT29" s="4">
        <v>5402677.65</v>
      </c>
      <c r="AU29" s="4">
        <v>34783.29</v>
      </c>
      <c r="AV29" s="4">
        <v>10730155.37</v>
      </c>
      <c r="AW29" s="4">
        <v>-8778995.98</v>
      </c>
      <c r="AX29" s="4">
        <v>-969507.17</v>
      </c>
      <c r="AY29" s="4">
        <v>-480100.26</v>
      </c>
      <c r="AZ29" s="4">
        <v>-10228603.41</v>
      </c>
      <c r="BA29" s="4">
        <v>-373377.53</v>
      </c>
      <c r="BB29" s="4">
        <v>26500</v>
      </c>
      <c r="BC29" s="4">
        <v>627000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-34772.88</v>
      </c>
      <c r="BM29" s="4">
        <v>-18966.9</v>
      </c>
      <c r="BN29" s="4">
        <v>0</v>
      </c>
      <c r="BO29" s="4">
        <v>245349.59</v>
      </c>
      <c r="BP29" s="4">
        <v>746901.55</v>
      </c>
      <c r="BQ29" s="4">
        <v>0</v>
      </c>
      <c r="BR29" s="4">
        <v>-137048</v>
      </c>
      <c r="BS29" s="4">
        <v>0</v>
      </c>
      <c r="BT29" s="4">
        <v>-137048</v>
      </c>
      <c r="BU29" s="4">
        <v>458500.05</v>
      </c>
      <c r="BV29" s="4">
        <v>312920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312920</v>
      </c>
      <c r="CC29" s="4">
        <v>0</v>
      </c>
      <c r="CD29" s="4">
        <v>1879412.55</v>
      </c>
      <c r="CE29" s="4">
        <v>0</v>
      </c>
      <c r="CF29" s="4">
        <v>0</v>
      </c>
      <c r="CG29" s="4">
        <v>1879412.55</v>
      </c>
      <c r="CH29" s="4">
        <v>784186.82</v>
      </c>
      <c r="CI29" s="4">
        <v>5471171.47</v>
      </c>
      <c r="CJ29" s="4">
        <v>7286109.7</v>
      </c>
      <c r="CK29" s="4">
        <v>35664.35</v>
      </c>
      <c r="CL29" s="4">
        <v>13577132.34</v>
      </c>
      <c r="CM29" s="4">
        <v>-11410982.45</v>
      </c>
      <c r="CN29" s="4">
        <v>-1099741.48</v>
      </c>
      <c r="CO29" s="4">
        <v>-694550.33</v>
      </c>
      <c r="CP29" s="4">
        <v>-13205274.26</v>
      </c>
      <c r="CQ29" s="4">
        <v>-815562.31</v>
      </c>
      <c r="CR29" s="4">
        <v>0</v>
      </c>
      <c r="CS29" s="4">
        <v>550272.64</v>
      </c>
      <c r="CT29" s="4">
        <v>0</v>
      </c>
      <c r="CU29" s="4">
        <v>0</v>
      </c>
      <c r="CV29" s="4">
        <v>-14000</v>
      </c>
      <c r="CW29" s="4">
        <v>17000</v>
      </c>
      <c r="CX29" s="4">
        <v>0</v>
      </c>
      <c r="CY29" s="4">
        <v>0</v>
      </c>
      <c r="CZ29" s="4">
        <v>0</v>
      </c>
      <c r="DA29" s="4">
        <v>0</v>
      </c>
      <c r="DB29" s="4">
        <v>186492.94</v>
      </c>
      <c r="DC29" s="4">
        <v>-14896.85</v>
      </c>
      <c r="DD29" s="4">
        <v>0</v>
      </c>
      <c r="DE29" s="4">
        <v>-75796.73</v>
      </c>
      <c r="DF29" s="4">
        <v>296061.35</v>
      </c>
      <c r="DG29" s="4">
        <v>0</v>
      </c>
      <c r="DH29" s="4">
        <v>-144456</v>
      </c>
      <c r="DI29" s="4">
        <v>0</v>
      </c>
      <c r="DJ29" s="4">
        <v>-144456</v>
      </c>
      <c r="DK29" s="4">
        <v>322101.05</v>
      </c>
      <c r="DL29" s="4">
        <v>168464</v>
      </c>
      <c r="DM29" s="4">
        <v>0</v>
      </c>
      <c r="DN29" s="4">
        <v>0</v>
      </c>
      <c r="DO29" s="4">
        <v>0</v>
      </c>
      <c r="DP29" s="4">
        <v>0</v>
      </c>
      <c r="DQ29" s="4">
        <v>0</v>
      </c>
      <c r="DR29" s="4">
        <v>168464</v>
      </c>
      <c r="DS29" s="4">
        <v>0</v>
      </c>
      <c r="DT29" s="4">
        <v>2201513.6</v>
      </c>
      <c r="DU29" s="4">
        <v>0</v>
      </c>
      <c r="DV29" s="4">
        <v>0</v>
      </c>
      <c r="DW29" s="4">
        <v>2201513.6</v>
      </c>
      <c r="DX29" s="11">
        <f>('KOV järjest'!Z29+Z29+BP29+DF29)/CL29</f>
        <v>0.1616190241834234</v>
      </c>
      <c r="DY29" s="11">
        <f t="shared" si="0"/>
        <v>0</v>
      </c>
    </row>
    <row r="30" spans="1:129" ht="12.75">
      <c r="A30" s="3" t="s">
        <v>89</v>
      </c>
      <c r="B30" s="4">
        <v>2754673.86</v>
      </c>
      <c r="C30" s="4">
        <v>12903911.93</v>
      </c>
      <c r="D30" s="4">
        <v>18264280.47</v>
      </c>
      <c r="E30" s="4">
        <v>660423.93</v>
      </c>
      <c r="F30" s="4">
        <v>34583290.19</v>
      </c>
      <c r="G30" s="4">
        <v>-28310732.85</v>
      </c>
      <c r="H30" s="4">
        <v>-2804153.16</v>
      </c>
      <c r="I30" s="4">
        <v>-3084303.63</v>
      </c>
      <c r="J30" s="4">
        <v>-34199189.64</v>
      </c>
      <c r="K30" s="4">
        <v>-8720059.24</v>
      </c>
      <c r="L30" s="4">
        <v>500</v>
      </c>
      <c r="M30" s="4">
        <v>3566981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-328146.37</v>
      </c>
      <c r="W30" s="4">
        <v>-328189.67</v>
      </c>
      <c r="X30" s="4">
        <v>0</v>
      </c>
      <c r="Y30" s="4">
        <v>-5480724.61</v>
      </c>
      <c r="Z30" s="4">
        <v>-5096624.06</v>
      </c>
      <c r="AA30" s="4">
        <v>8660704.6</v>
      </c>
      <c r="AB30" s="4">
        <v>-2804146.3</v>
      </c>
      <c r="AC30" s="4">
        <v>-465345.43</v>
      </c>
      <c r="AD30" s="4">
        <v>5391212.87</v>
      </c>
      <c r="AE30" s="4">
        <v>563726.11</v>
      </c>
      <c r="AF30" s="4">
        <v>13613811.3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13613811.3</v>
      </c>
      <c r="AM30" s="4">
        <v>0</v>
      </c>
      <c r="AN30" s="4">
        <v>728328.81</v>
      </c>
      <c r="AO30" s="4">
        <v>0</v>
      </c>
      <c r="AP30" s="4">
        <v>0</v>
      </c>
      <c r="AQ30" s="4">
        <v>728328.81</v>
      </c>
      <c r="AR30" s="4">
        <v>3019393.59</v>
      </c>
      <c r="AS30" s="4">
        <v>15807523.97</v>
      </c>
      <c r="AT30" s="4">
        <v>18422599.6</v>
      </c>
      <c r="AU30" s="4">
        <v>464141.41</v>
      </c>
      <c r="AV30" s="4">
        <v>37713658.57</v>
      </c>
      <c r="AW30" s="4">
        <v>-31443913.5</v>
      </c>
      <c r="AX30" s="4">
        <v>-1357663.58</v>
      </c>
      <c r="AY30" s="4">
        <v>-2807911.87</v>
      </c>
      <c r="AZ30" s="4">
        <v>-35609488.95</v>
      </c>
      <c r="BA30" s="4">
        <v>-6763950.65</v>
      </c>
      <c r="BB30" s="4">
        <v>200000</v>
      </c>
      <c r="BC30" s="4">
        <v>7686839.09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-729973.75</v>
      </c>
      <c r="BM30" s="4">
        <v>-708333.62</v>
      </c>
      <c r="BN30" s="4">
        <v>0</v>
      </c>
      <c r="BO30" s="4">
        <v>392914.69</v>
      </c>
      <c r="BP30" s="4">
        <v>2497084.31</v>
      </c>
      <c r="BQ30" s="4">
        <v>4995539.85</v>
      </c>
      <c r="BR30" s="4">
        <v>-5928251.84</v>
      </c>
      <c r="BS30" s="4">
        <v>39500.91</v>
      </c>
      <c r="BT30" s="4">
        <v>-893211.08</v>
      </c>
      <c r="BU30" s="4">
        <v>-64669.2</v>
      </c>
      <c r="BV30" s="4">
        <v>12745941.55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12745941.55</v>
      </c>
      <c r="CC30" s="4">
        <v>0</v>
      </c>
      <c r="CD30" s="4">
        <v>663659.61</v>
      </c>
      <c r="CE30" s="4">
        <v>0</v>
      </c>
      <c r="CF30" s="4">
        <v>0</v>
      </c>
      <c r="CG30" s="4">
        <v>663659.61</v>
      </c>
      <c r="CH30" s="5">
        <v>3554856.56</v>
      </c>
      <c r="CI30" s="5">
        <v>18849346.21</v>
      </c>
      <c r="CJ30" s="5">
        <v>23006468.87</v>
      </c>
      <c r="CK30" s="5">
        <v>419998.79</v>
      </c>
      <c r="CL30" s="5">
        <v>45830670.43</v>
      </c>
      <c r="CM30" s="5">
        <v>-36220942.17</v>
      </c>
      <c r="CN30" s="5">
        <v>-1008802.12</v>
      </c>
      <c r="CO30" s="5">
        <v>-2534263.16</v>
      </c>
      <c r="CP30" s="5">
        <v>-39764007.45</v>
      </c>
      <c r="CQ30" s="5">
        <v>-4217221.42</v>
      </c>
      <c r="CR30" s="5">
        <v>218000</v>
      </c>
      <c r="CS30" s="5">
        <v>2076267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-547818.36</v>
      </c>
      <c r="DC30" s="5">
        <v>-535503.46</v>
      </c>
      <c r="DD30" s="5">
        <v>0</v>
      </c>
      <c r="DE30" s="5">
        <v>-2470772.78</v>
      </c>
      <c r="DF30" s="5">
        <v>3595890.2</v>
      </c>
      <c r="DG30" s="5">
        <v>1200000</v>
      </c>
      <c r="DH30" s="5">
        <v>-4268411.31</v>
      </c>
      <c r="DI30" s="5">
        <v>679804.23</v>
      </c>
      <c r="DJ30" s="5">
        <v>-2388607.08</v>
      </c>
      <c r="DK30" s="5">
        <v>-602046.72</v>
      </c>
      <c r="DL30" s="5">
        <v>10310030.17</v>
      </c>
      <c r="DM30" s="5">
        <v>0</v>
      </c>
      <c r="DN30" s="5">
        <v>0</v>
      </c>
      <c r="DO30" s="5">
        <v>0</v>
      </c>
      <c r="DP30" s="5">
        <v>0</v>
      </c>
      <c r="DQ30" s="5">
        <v>0</v>
      </c>
      <c r="DR30" s="5">
        <v>10310030.17</v>
      </c>
      <c r="DS30" s="5">
        <v>0</v>
      </c>
      <c r="DT30" s="5">
        <v>61612.89</v>
      </c>
      <c r="DU30" s="5">
        <v>0</v>
      </c>
      <c r="DV30" s="5">
        <v>0</v>
      </c>
      <c r="DW30" s="5">
        <v>61612.89</v>
      </c>
      <c r="DX30" s="11">
        <f>('KOV järjest'!Z30+Z30+BP30+DF30)/CL30</f>
        <v>0.02205925094515359</v>
      </c>
      <c r="DY30" s="11">
        <f t="shared" si="0"/>
        <v>0.22361482351983128</v>
      </c>
    </row>
    <row r="31" spans="1:129" ht="12.75">
      <c r="A31" s="3" t="s">
        <v>90</v>
      </c>
      <c r="B31" s="4">
        <v>3230289.37</v>
      </c>
      <c r="C31" s="4">
        <v>6097300.02</v>
      </c>
      <c r="D31" s="4">
        <v>10699533.06</v>
      </c>
      <c r="E31" s="4">
        <v>357030.15</v>
      </c>
      <c r="F31" s="4">
        <v>20384152.6</v>
      </c>
      <c r="G31" s="4">
        <v>-14326396.26</v>
      </c>
      <c r="H31" s="4">
        <v>-1176254.1</v>
      </c>
      <c r="I31" s="4">
        <v>-2204068.38</v>
      </c>
      <c r="J31" s="4">
        <v>-17706718.74</v>
      </c>
      <c r="K31" s="4">
        <v>-8881733.61</v>
      </c>
      <c r="L31" s="4">
        <v>5500</v>
      </c>
      <c r="M31" s="4">
        <v>1975903.41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-138307.72</v>
      </c>
      <c r="W31" s="4">
        <v>-138503.84</v>
      </c>
      <c r="X31" s="4">
        <v>0</v>
      </c>
      <c r="Y31" s="4">
        <v>-7038637.92</v>
      </c>
      <c r="Z31" s="4">
        <v>-4361204.06</v>
      </c>
      <c r="AA31" s="4">
        <v>265000</v>
      </c>
      <c r="AB31" s="4">
        <v>-707702.02</v>
      </c>
      <c r="AC31" s="4">
        <v>0</v>
      </c>
      <c r="AD31" s="4">
        <v>-442702.02</v>
      </c>
      <c r="AE31" s="4">
        <v>-76623.69</v>
      </c>
      <c r="AF31" s="4">
        <v>1161698.42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1161698.42</v>
      </c>
      <c r="AM31" s="4">
        <v>0</v>
      </c>
      <c r="AN31" s="4">
        <v>1881217.61</v>
      </c>
      <c r="AO31" s="4">
        <v>0</v>
      </c>
      <c r="AP31" s="4">
        <v>0</v>
      </c>
      <c r="AQ31" s="4">
        <v>1881217.61</v>
      </c>
      <c r="AR31" s="4">
        <v>3685954.3</v>
      </c>
      <c r="AS31" s="4">
        <v>7277530.95</v>
      </c>
      <c r="AT31" s="4">
        <v>8711399.6</v>
      </c>
      <c r="AU31" s="4">
        <v>169931.2</v>
      </c>
      <c r="AV31" s="4">
        <v>19844816.05</v>
      </c>
      <c r="AW31" s="4">
        <v>-15365305.93</v>
      </c>
      <c r="AX31" s="4">
        <v>-1307746.67</v>
      </c>
      <c r="AY31" s="4">
        <v>-1682839.06</v>
      </c>
      <c r="AZ31" s="4">
        <v>-18355891.66</v>
      </c>
      <c r="BA31" s="4">
        <v>-7079810.07</v>
      </c>
      <c r="BB31" s="4">
        <v>186000</v>
      </c>
      <c r="BC31" s="4">
        <v>8026366.34</v>
      </c>
      <c r="BD31" s="4">
        <v>-25426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-172679.05</v>
      </c>
      <c r="BM31" s="4">
        <v>-173246.72</v>
      </c>
      <c r="BN31" s="4">
        <v>0</v>
      </c>
      <c r="BO31" s="4">
        <v>934451.22</v>
      </c>
      <c r="BP31" s="4">
        <v>2423375.61</v>
      </c>
      <c r="BQ31" s="4">
        <v>2999161.04</v>
      </c>
      <c r="BR31" s="4">
        <v>-649862.57</v>
      </c>
      <c r="BS31" s="4">
        <v>0</v>
      </c>
      <c r="BT31" s="4">
        <v>2349298.47</v>
      </c>
      <c r="BU31" s="4">
        <v>-7785.7</v>
      </c>
      <c r="BV31" s="4">
        <v>3510996.89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3510996.89</v>
      </c>
      <c r="CC31" s="4">
        <v>0</v>
      </c>
      <c r="CD31" s="4">
        <v>1873431.91</v>
      </c>
      <c r="CE31" s="4">
        <v>0</v>
      </c>
      <c r="CF31" s="4">
        <v>0</v>
      </c>
      <c r="CG31" s="4">
        <v>1873431.91</v>
      </c>
      <c r="CH31" s="4">
        <v>3842431.22</v>
      </c>
      <c r="CI31" s="4">
        <v>9085120.65</v>
      </c>
      <c r="CJ31" s="4">
        <v>9298411.7</v>
      </c>
      <c r="CK31" s="4">
        <v>241494.5</v>
      </c>
      <c r="CL31" s="4">
        <v>22467458.07</v>
      </c>
      <c r="CM31" s="4">
        <v>-17298079.46</v>
      </c>
      <c r="CN31" s="4">
        <v>-1550933.02</v>
      </c>
      <c r="CO31" s="4">
        <v>-1108419.14</v>
      </c>
      <c r="CP31" s="4">
        <v>-19957431.62</v>
      </c>
      <c r="CQ31" s="4">
        <v>-1410747.67</v>
      </c>
      <c r="CR31" s="4">
        <v>0</v>
      </c>
      <c r="CS31" s="4">
        <v>1168803.53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-186791.16</v>
      </c>
      <c r="DC31" s="4">
        <v>-187093.56</v>
      </c>
      <c r="DD31" s="4">
        <v>0</v>
      </c>
      <c r="DE31" s="4">
        <v>-428735.3</v>
      </c>
      <c r="DF31" s="4">
        <v>2081291.15</v>
      </c>
      <c r="DG31" s="4">
        <v>0</v>
      </c>
      <c r="DH31" s="4">
        <v>-876478.45</v>
      </c>
      <c r="DI31" s="4">
        <v>0</v>
      </c>
      <c r="DJ31" s="4">
        <v>-876478.45</v>
      </c>
      <c r="DK31" s="4">
        <v>1407385.27</v>
      </c>
      <c r="DL31" s="4">
        <v>2634518.44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>
        <v>2634518.44</v>
      </c>
      <c r="DS31" s="4">
        <v>0</v>
      </c>
      <c r="DT31" s="4">
        <v>3280817.18</v>
      </c>
      <c r="DU31" s="4">
        <v>0</v>
      </c>
      <c r="DV31" s="4">
        <v>0</v>
      </c>
      <c r="DW31" s="4">
        <v>3280817.18</v>
      </c>
      <c r="DX31" s="11">
        <f>('KOV järjest'!Z31+Z31+BP31+DF31)/CL31</f>
        <v>0.06086151427276261</v>
      </c>
      <c r="DY31" s="11">
        <f t="shared" si="0"/>
        <v>0</v>
      </c>
    </row>
    <row r="32" spans="1:129" ht="12.75">
      <c r="A32" s="3" t="s">
        <v>91</v>
      </c>
      <c r="B32" s="4">
        <v>1139550.7</v>
      </c>
      <c r="C32" s="4">
        <v>4319673.79</v>
      </c>
      <c r="D32" s="4">
        <v>2737053.23</v>
      </c>
      <c r="E32" s="4">
        <v>14897684.59</v>
      </c>
      <c r="F32" s="4">
        <v>23093962.31</v>
      </c>
      <c r="G32" s="4">
        <v>-13545820.7</v>
      </c>
      <c r="H32" s="4">
        <v>-1427417.75</v>
      </c>
      <c r="I32" s="4">
        <v>-1535765.27</v>
      </c>
      <c r="J32" s="4">
        <v>-16509003.72</v>
      </c>
      <c r="K32" s="4">
        <v>-4598662.66</v>
      </c>
      <c r="L32" s="4">
        <v>25000</v>
      </c>
      <c r="M32" s="4">
        <v>1175755.96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18570</v>
      </c>
      <c r="V32" s="4">
        <v>-70863.89</v>
      </c>
      <c r="W32" s="4">
        <v>-78029.88</v>
      </c>
      <c r="X32" s="4">
        <v>0</v>
      </c>
      <c r="Y32" s="4">
        <v>-3450200.59</v>
      </c>
      <c r="Z32" s="4">
        <v>3134758</v>
      </c>
      <c r="AA32" s="4">
        <v>0</v>
      </c>
      <c r="AB32" s="4">
        <v>-900379.89</v>
      </c>
      <c r="AC32" s="4">
        <v>0</v>
      </c>
      <c r="AD32" s="4">
        <v>-900379.89</v>
      </c>
      <c r="AE32" s="4">
        <v>3141531.17</v>
      </c>
      <c r="AF32" s="4">
        <v>1525873.36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1525873.36</v>
      </c>
      <c r="AM32" s="4">
        <v>0</v>
      </c>
      <c r="AN32" s="4">
        <v>4480425.24</v>
      </c>
      <c r="AO32" s="4">
        <v>0</v>
      </c>
      <c r="AP32" s="4">
        <v>0</v>
      </c>
      <c r="AQ32" s="4">
        <v>4480425.24</v>
      </c>
      <c r="AR32" s="4">
        <v>1187372.31</v>
      </c>
      <c r="AS32" s="4">
        <v>4991571.55</v>
      </c>
      <c r="AT32" s="4">
        <v>3406866.41</v>
      </c>
      <c r="AU32" s="4">
        <v>23041014.88</v>
      </c>
      <c r="AV32" s="4">
        <v>32626825.15</v>
      </c>
      <c r="AW32" s="4">
        <v>-14556579.43</v>
      </c>
      <c r="AX32" s="4">
        <v>-1505389.56</v>
      </c>
      <c r="AY32" s="4">
        <v>-2582335.49</v>
      </c>
      <c r="AZ32" s="4">
        <v>-18644304.48</v>
      </c>
      <c r="BA32" s="4">
        <v>-8972113.63</v>
      </c>
      <c r="BB32" s="4">
        <v>0</v>
      </c>
      <c r="BC32" s="4">
        <v>156000</v>
      </c>
      <c r="BD32" s="4">
        <v>-25426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22400</v>
      </c>
      <c r="BL32" s="4">
        <v>-19396.51</v>
      </c>
      <c r="BM32" s="4">
        <v>-54563.91</v>
      </c>
      <c r="BN32" s="4">
        <v>0</v>
      </c>
      <c r="BO32" s="4">
        <v>-8838536.14</v>
      </c>
      <c r="BP32" s="4">
        <v>5143984.53</v>
      </c>
      <c r="BQ32" s="4">
        <v>0</v>
      </c>
      <c r="BR32" s="4">
        <v>-909908.9</v>
      </c>
      <c r="BS32" s="4">
        <v>0</v>
      </c>
      <c r="BT32" s="4">
        <v>-909908.9</v>
      </c>
      <c r="BU32" s="4">
        <v>1705349.5</v>
      </c>
      <c r="BV32" s="4">
        <v>615964.46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615964.46</v>
      </c>
      <c r="CC32" s="4">
        <v>0</v>
      </c>
      <c r="CD32" s="4">
        <v>6185774.74</v>
      </c>
      <c r="CE32" s="4">
        <v>0</v>
      </c>
      <c r="CF32" s="4">
        <v>0</v>
      </c>
      <c r="CG32" s="4">
        <v>6185774.74</v>
      </c>
      <c r="CH32" s="4">
        <v>1415160.28</v>
      </c>
      <c r="CI32" s="4">
        <v>6140952.44</v>
      </c>
      <c r="CJ32" s="4">
        <v>3546499.18</v>
      </c>
      <c r="CK32" s="4">
        <v>29517740.51</v>
      </c>
      <c r="CL32" s="4">
        <v>40620352.41</v>
      </c>
      <c r="CM32" s="4">
        <v>-15953292.34</v>
      </c>
      <c r="CN32" s="4">
        <v>-1524847.03</v>
      </c>
      <c r="CO32" s="4">
        <v>-3627644.97</v>
      </c>
      <c r="CP32" s="4">
        <v>-21105784.34</v>
      </c>
      <c r="CQ32" s="4">
        <v>-17045653.19</v>
      </c>
      <c r="CR32" s="4">
        <v>0</v>
      </c>
      <c r="CS32" s="4">
        <v>2592634.14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11594</v>
      </c>
      <c r="DB32" s="4">
        <v>324878.77</v>
      </c>
      <c r="DC32" s="4">
        <v>-33095.01</v>
      </c>
      <c r="DD32" s="4">
        <v>0</v>
      </c>
      <c r="DE32" s="4">
        <v>-14116546.28</v>
      </c>
      <c r="DF32" s="4">
        <v>5398021.79</v>
      </c>
      <c r="DG32" s="4">
        <v>0</v>
      </c>
      <c r="DH32" s="4">
        <v>-258982.59</v>
      </c>
      <c r="DI32" s="4">
        <v>0</v>
      </c>
      <c r="DJ32" s="4">
        <v>-258982.59</v>
      </c>
      <c r="DK32" s="4">
        <v>4126880.12</v>
      </c>
      <c r="DL32" s="4">
        <v>356981.87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  <c r="DR32" s="4">
        <v>356981.87</v>
      </c>
      <c r="DS32" s="4">
        <v>0</v>
      </c>
      <c r="DT32" s="4">
        <v>10312654.86</v>
      </c>
      <c r="DU32" s="4">
        <v>0</v>
      </c>
      <c r="DV32" s="4">
        <v>0</v>
      </c>
      <c r="DW32" s="4">
        <v>10312654.86</v>
      </c>
      <c r="DX32" s="11">
        <f>('KOV järjest'!Z32+Z32+BP32+DF32)/CL32</f>
        <v>0.2595464931861235</v>
      </c>
      <c r="DY32" s="11">
        <f t="shared" si="0"/>
        <v>0</v>
      </c>
    </row>
    <row r="33" spans="1:129" ht="12.75">
      <c r="A33" s="3" t="s">
        <v>92</v>
      </c>
      <c r="B33" s="4">
        <v>2124357.5</v>
      </c>
      <c r="C33" s="4">
        <v>5629149.52</v>
      </c>
      <c r="D33" s="4">
        <v>3844448.43</v>
      </c>
      <c r="E33" s="4">
        <v>67131.79</v>
      </c>
      <c r="F33" s="4">
        <v>11665087.24</v>
      </c>
      <c r="G33" s="4">
        <v>-10537805.04</v>
      </c>
      <c r="H33" s="4">
        <v>-568288.36</v>
      </c>
      <c r="I33" s="4">
        <v>-955610</v>
      </c>
      <c r="J33" s="4">
        <v>-12061703.4</v>
      </c>
      <c r="K33" s="4">
        <v>-2029887.01</v>
      </c>
      <c r="L33" s="4">
        <v>906306.61</v>
      </c>
      <c r="M33" s="4">
        <v>279000</v>
      </c>
      <c r="N33" s="4">
        <v>-1665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22129</v>
      </c>
      <c r="V33" s="4">
        <v>-221985.81</v>
      </c>
      <c r="W33" s="4">
        <v>-208364.37</v>
      </c>
      <c r="X33" s="4">
        <v>0</v>
      </c>
      <c r="Y33" s="4">
        <v>-1046102.21</v>
      </c>
      <c r="Z33" s="4">
        <v>-1442718.37</v>
      </c>
      <c r="AA33" s="4">
        <v>2577858.63</v>
      </c>
      <c r="AB33" s="4">
        <v>-1806732.79</v>
      </c>
      <c r="AC33" s="4">
        <v>-61858.63</v>
      </c>
      <c r="AD33" s="4">
        <v>709267.21</v>
      </c>
      <c r="AE33" s="4">
        <v>101748.12</v>
      </c>
      <c r="AF33" s="4">
        <v>5680496.02</v>
      </c>
      <c r="AG33" s="4">
        <v>0</v>
      </c>
      <c r="AH33" s="4">
        <v>116035.3</v>
      </c>
      <c r="AI33" s="4">
        <v>0</v>
      </c>
      <c r="AJ33" s="4">
        <v>0</v>
      </c>
      <c r="AK33" s="4">
        <v>0</v>
      </c>
      <c r="AL33" s="4">
        <v>5796531.32</v>
      </c>
      <c r="AM33" s="4">
        <v>0</v>
      </c>
      <c r="AN33" s="4">
        <v>145537.4</v>
      </c>
      <c r="AO33" s="4">
        <v>0</v>
      </c>
      <c r="AP33" s="4">
        <v>0</v>
      </c>
      <c r="AQ33" s="4">
        <v>145537.4</v>
      </c>
      <c r="AR33" s="4">
        <v>2304669.11</v>
      </c>
      <c r="AS33" s="4">
        <v>6793422.07</v>
      </c>
      <c r="AT33" s="4">
        <v>4014701.64</v>
      </c>
      <c r="AU33" s="4">
        <v>111443</v>
      </c>
      <c r="AV33" s="4">
        <v>13224235.82</v>
      </c>
      <c r="AW33" s="4">
        <v>-11278940.69</v>
      </c>
      <c r="AX33" s="4">
        <v>-706963.54</v>
      </c>
      <c r="AY33" s="4">
        <v>-1123416.04</v>
      </c>
      <c r="AZ33" s="4">
        <v>-13109320.27</v>
      </c>
      <c r="BA33" s="4">
        <v>-3181058.67</v>
      </c>
      <c r="BB33" s="4">
        <v>958602.34</v>
      </c>
      <c r="BC33" s="4">
        <v>1861418.61</v>
      </c>
      <c r="BD33" s="4">
        <v>-2119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-255246.04</v>
      </c>
      <c r="BM33" s="4">
        <v>-253131.27</v>
      </c>
      <c r="BN33" s="4">
        <v>0</v>
      </c>
      <c r="BO33" s="4">
        <v>-618402.76</v>
      </c>
      <c r="BP33" s="4">
        <v>-503487.21</v>
      </c>
      <c r="BQ33" s="4">
        <v>5964771.09</v>
      </c>
      <c r="BR33" s="4">
        <v>-4567503.03</v>
      </c>
      <c r="BS33" s="4">
        <v>0</v>
      </c>
      <c r="BT33" s="4">
        <v>1397268.06</v>
      </c>
      <c r="BU33" s="4">
        <v>13997.17</v>
      </c>
      <c r="BV33" s="4">
        <v>7077764.08</v>
      </c>
      <c r="BW33" s="4">
        <v>0</v>
      </c>
      <c r="BX33" s="4">
        <v>100305.6</v>
      </c>
      <c r="BY33" s="4">
        <v>0</v>
      </c>
      <c r="BZ33" s="4">
        <v>0</v>
      </c>
      <c r="CA33" s="4">
        <v>0</v>
      </c>
      <c r="CB33" s="4">
        <v>7178069.68</v>
      </c>
      <c r="CC33" s="4">
        <v>0</v>
      </c>
      <c r="CD33" s="4">
        <v>159534.57</v>
      </c>
      <c r="CE33" s="4">
        <v>0</v>
      </c>
      <c r="CF33" s="4">
        <v>0</v>
      </c>
      <c r="CG33" s="4">
        <v>159534.57</v>
      </c>
      <c r="CH33" s="4">
        <v>2501610.12</v>
      </c>
      <c r="CI33" s="4">
        <v>8455417.06</v>
      </c>
      <c r="CJ33" s="4">
        <v>5804887.26</v>
      </c>
      <c r="CK33" s="4">
        <v>176684.45</v>
      </c>
      <c r="CL33" s="4">
        <v>16938598.89</v>
      </c>
      <c r="CM33" s="4">
        <v>-13482039.07</v>
      </c>
      <c r="CN33" s="4">
        <v>-723401.22</v>
      </c>
      <c r="CO33" s="4">
        <v>-1961048.9</v>
      </c>
      <c r="CP33" s="4">
        <v>-16166489.19</v>
      </c>
      <c r="CQ33" s="4">
        <v>-7848067.12</v>
      </c>
      <c r="CR33" s="4">
        <v>37174.08</v>
      </c>
      <c r="CS33" s="4">
        <v>5780724.51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-343799.37</v>
      </c>
      <c r="DC33" s="4">
        <v>-353836.99</v>
      </c>
      <c r="DD33" s="4">
        <v>0</v>
      </c>
      <c r="DE33" s="4">
        <v>-2373967.9</v>
      </c>
      <c r="DF33" s="4">
        <v>-1601858.2</v>
      </c>
      <c r="DG33" s="4">
        <v>1906979.43</v>
      </c>
      <c r="DH33" s="4">
        <v>-1171632.65</v>
      </c>
      <c r="DI33" s="4">
        <v>0</v>
      </c>
      <c r="DJ33" s="4">
        <v>735346.78</v>
      </c>
      <c r="DK33" s="4">
        <v>184530.46</v>
      </c>
      <c r="DL33" s="4">
        <v>7813110.86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  <c r="DR33" s="4">
        <v>7813110.86</v>
      </c>
      <c r="DS33" s="4">
        <v>0</v>
      </c>
      <c r="DT33" s="4">
        <v>344065.03</v>
      </c>
      <c r="DU33" s="4">
        <v>0</v>
      </c>
      <c r="DV33" s="4">
        <v>0</v>
      </c>
      <c r="DW33" s="4">
        <v>344065.03</v>
      </c>
      <c r="DX33" s="11">
        <f>('KOV järjest'!Z33+Z33+BP33+DF33)/CL33</f>
        <v>0.461769810525338</v>
      </c>
      <c r="DY33" s="11">
        <f t="shared" si="0"/>
        <v>0.4409482672388849</v>
      </c>
    </row>
    <row r="34" spans="1:129" ht="12.75">
      <c r="A34" s="3" t="s">
        <v>93</v>
      </c>
      <c r="B34" s="4">
        <v>2470019.01</v>
      </c>
      <c r="C34" s="4">
        <v>7446640.75</v>
      </c>
      <c r="D34" s="4">
        <v>7381801.2</v>
      </c>
      <c r="E34" s="4">
        <v>89237.83</v>
      </c>
      <c r="F34" s="4">
        <v>17387698.79</v>
      </c>
      <c r="G34" s="4">
        <v>-15362942.25</v>
      </c>
      <c r="H34" s="4">
        <v>-650535.5</v>
      </c>
      <c r="I34" s="4">
        <v>-1560814.66</v>
      </c>
      <c r="J34" s="4">
        <v>-17574292.41</v>
      </c>
      <c r="K34" s="4">
        <v>-4906913.59</v>
      </c>
      <c r="L34" s="4">
        <v>421652</v>
      </c>
      <c r="M34" s="4">
        <v>4710495.71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-85575.05</v>
      </c>
      <c r="W34" s="4">
        <v>-87003.34</v>
      </c>
      <c r="X34" s="4">
        <v>0</v>
      </c>
      <c r="Y34" s="4">
        <v>139659.07</v>
      </c>
      <c r="Z34" s="4">
        <v>-46934.55</v>
      </c>
      <c r="AA34" s="4">
        <v>3207506.03</v>
      </c>
      <c r="AB34" s="4">
        <v>-3072102.74</v>
      </c>
      <c r="AC34" s="4">
        <v>0</v>
      </c>
      <c r="AD34" s="4">
        <v>135403.29</v>
      </c>
      <c r="AE34" s="4">
        <v>-178847.66</v>
      </c>
      <c r="AF34" s="4">
        <v>1387572.91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1387572.91</v>
      </c>
      <c r="AM34" s="4">
        <v>0</v>
      </c>
      <c r="AN34" s="4">
        <v>178094.2</v>
      </c>
      <c r="AO34" s="4">
        <v>0</v>
      </c>
      <c r="AP34" s="4">
        <v>0</v>
      </c>
      <c r="AQ34" s="4">
        <v>178094.2</v>
      </c>
      <c r="AR34" s="4">
        <v>2663748.02</v>
      </c>
      <c r="AS34" s="4">
        <v>9205310.97</v>
      </c>
      <c r="AT34" s="4">
        <v>7986828.07</v>
      </c>
      <c r="AU34" s="4">
        <v>89939.88</v>
      </c>
      <c r="AV34" s="4">
        <v>19945826.94</v>
      </c>
      <c r="AW34" s="4">
        <v>-17267983.2</v>
      </c>
      <c r="AX34" s="4">
        <v>-904779.25</v>
      </c>
      <c r="AY34" s="4">
        <v>-1035236.66</v>
      </c>
      <c r="AZ34" s="4">
        <v>-19207999.11</v>
      </c>
      <c r="BA34" s="4">
        <v>-924451.62</v>
      </c>
      <c r="BB34" s="4">
        <v>292040</v>
      </c>
      <c r="BC34" s="4">
        <v>625709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-47427.77</v>
      </c>
      <c r="BM34" s="4">
        <v>-47111.8</v>
      </c>
      <c r="BN34" s="4">
        <v>0</v>
      </c>
      <c r="BO34" s="4">
        <v>-54130.39</v>
      </c>
      <c r="BP34" s="4">
        <v>683697.44</v>
      </c>
      <c r="BQ34" s="4">
        <v>100000</v>
      </c>
      <c r="BR34" s="4">
        <v>-603475.13</v>
      </c>
      <c r="BS34" s="4">
        <v>0</v>
      </c>
      <c r="BT34" s="4">
        <v>-503475.13</v>
      </c>
      <c r="BU34" s="4">
        <v>210407.35</v>
      </c>
      <c r="BV34" s="4">
        <v>885760.16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885760.16</v>
      </c>
      <c r="CC34" s="4">
        <v>0</v>
      </c>
      <c r="CD34" s="4">
        <v>388501.55</v>
      </c>
      <c r="CE34" s="4">
        <v>0</v>
      </c>
      <c r="CF34" s="4">
        <v>0</v>
      </c>
      <c r="CG34" s="4">
        <v>388501.55</v>
      </c>
      <c r="CH34" s="4">
        <v>3164219.57</v>
      </c>
      <c r="CI34" s="4">
        <v>11119869.82</v>
      </c>
      <c r="CJ34" s="4">
        <v>10219723.09</v>
      </c>
      <c r="CK34" s="4">
        <v>73003.79</v>
      </c>
      <c r="CL34" s="4">
        <v>24576816.27</v>
      </c>
      <c r="CM34" s="4">
        <v>-19369374.4</v>
      </c>
      <c r="CN34" s="4">
        <v>-821696.99</v>
      </c>
      <c r="CO34" s="4">
        <v>-2158102.94</v>
      </c>
      <c r="CP34" s="4">
        <v>-22349174.33</v>
      </c>
      <c r="CQ34" s="4">
        <v>-7428307.51</v>
      </c>
      <c r="CR34" s="4">
        <v>48548.31</v>
      </c>
      <c r="CS34" s="4">
        <v>5519634.43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77427.68</v>
      </c>
      <c r="DC34" s="4">
        <v>-35008.88</v>
      </c>
      <c r="DD34" s="4">
        <v>0</v>
      </c>
      <c r="DE34" s="4">
        <v>-1782697.09</v>
      </c>
      <c r="DF34" s="4">
        <v>444944.85</v>
      </c>
      <c r="DG34" s="4">
        <v>1150000</v>
      </c>
      <c r="DH34" s="4">
        <v>-401884.9</v>
      </c>
      <c r="DI34" s="4">
        <v>0</v>
      </c>
      <c r="DJ34" s="4">
        <v>748115.1</v>
      </c>
      <c r="DK34" s="4">
        <v>554702.29</v>
      </c>
      <c r="DL34" s="4">
        <v>1633875.35</v>
      </c>
      <c r="DM34" s="4">
        <v>0</v>
      </c>
      <c r="DN34" s="4">
        <v>125774.24</v>
      </c>
      <c r="DO34" s="4">
        <v>0</v>
      </c>
      <c r="DP34" s="4">
        <v>0</v>
      </c>
      <c r="DQ34" s="4">
        <v>0</v>
      </c>
      <c r="DR34" s="4">
        <v>1759649.59</v>
      </c>
      <c r="DS34" s="4">
        <v>0</v>
      </c>
      <c r="DT34" s="4">
        <v>943203.84</v>
      </c>
      <c r="DU34" s="4">
        <v>0</v>
      </c>
      <c r="DV34" s="4">
        <v>0</v>
      </c>
      <c r="DW34" s="4">
        <v>943203.84</v>
      </c>
      <c r="DX34" s="11">
        <f>('KOV järjest'!Z34+Z34+BP34+DF34)/CL34</f>
        <v>0.008064610477718311</v>
      </c>
      <c r="DY34" s="11">
        <f t="shared" si="0"/>
        <v>0.0332201592358651</v>
      </c>
    </row>
    <row r="35" spans="1:129" ht="12.75">
      <c r="A35" s="3" t="s">
        <v>94</v>
      </c>
      <c r="B35" s="4">
        <v>17062141.38</v>
      </c>
      <c r="C35" s="4">
        <v>44425974.36</v>
      </c>
      <c r="D35" s="4">
        <v>11744919.49</v>
      </c>
      <c r="E35" s="4">
        <v>11138031.98</v>
      </c>
      <c r="F35" s="4">
        <v>84371067.21</v>
      </c>
      <c r="G35" s="4">
        <v>-56840884.85</v>
      </c>
      <c r="H35" s="4">
        <v>-3780370.72</v>
      </c>
      <c r="I35" s="4">
        <v>-4835227.91</v>
      </c>
      <c r="J35" s="4">
        <v>-65456483.48</v>
      </c>
      <c r="K35" s="4">
        <v>-11312270.57</v>
      </c>
      <c r="L35" s="4">
        <v>10560342.35</v>
      </c>
      <c r="M35" s="4">
        <v>2126980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-247149.04</v>
      </c>
      <c r="W35" s="4">
        <v>-431499.97</v>
      </c>
      <c r="X35" s="4">
        <v>0</v>
      </c>
      <c r="Y35" s="4">
        <v>1127902.74</v>
      </c>
      <c r="Z35" s="4">
        <v>20042486.47</v>
      </c>
      <c r="AA35" s="4">
        <v>586520.34</v>
      </c>
      <c r="AB35" s="4">
        <v>-8405555.93</v>
      </c>
      <c r="AC35" s="4">
        <v>0</v>
      </c>
      <c r="AD35" s="4">
        <v>-7819035.59</v>
      </c>
      <c r="AE35" s="4">
        <v>1643829.48</v>
      </c>
      <c r="AF35" s="4">
        <v>11699104.79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11699104.79</v>
      </c>
      <c r="AM35" s="4">
        <v>0</v>
      </c>
      <c r="AN35" s="4">
        <v>3538675.72</v>
      </c>
      <c r="AO35" s="4">
        <v>0</v>
      </c>
      <c r="AP35" s="4">
        <v>0</v>
      </c>
      <c r="AQ35" s="4">
        <v>3538675.72</v>
      </c>
      <c r="AR35" s="4">
        <v>15469686.66</v>
      </c>
      <c r="AS35" s="4">
        <v>53645263.57</v>
      </c>
      <c r="AT35" s="4">
        <v>10567217.97</v>
      </c>
      <c r="AU35" s="4">
        <v>2647502.44</v>
      </c>
      <c r="AV35" s="4">
        <v>82329670.64</v>
      </c>
      <c r="AW35" s="4">
        <v>-59687027.25</v>
      </c>
      <c r="AX35" s="4">
        <v>-3697638.86</v>
      </c>
      <c r="AY35" s="4">
        <v>-4434567.72</v>
      </c>
      <c r="AZ35" s="4">
        <v>-67819233.83</v>
      </c>
      <c r="BA35" s="4">
        <v>-8732452.54</v>
      </c>
      <c r="BB35" s="4">
        <v>508475</v>
      </c>
      <c r="BC35" s="4">
        <v>2444061</v>
      </c>
      <c r="BD35" s="4">
        <v>-10000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-375466.57</v>
      </c>
      <c r="BM35" s="4">
        <v>-567627.89</v>
      </c>
      <c r="BN35" s="4">
        <v>0</v>
      </c>
      <c r="BO35" s="4">
        <v>-6165383.11</v>
      </c>
      <c r="BP35" s="4">
        <v>8345053.7</v>
      </c>
      <c r="BQ35" s="4">
        <v>1174042.03</v>
      </c>
      <c r="BR35" s="4">
        <v>-2653332.83</v>
      </c>
      <c r="BS35" s="4">
        <v>0</v>
      </c>
      <c r="BT35" s="4">
        <v>-1479290.8</v>
      </c>
      <c r="BU35" s="4">
        <v>6921957.52</v>
      </c>
      <c r="BV35" s="4">
        <v>10219813.99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10219813.99</v>
      </c>
      <c r="CC35" s="4">
        <v>0</v>
      </c>
      <c r="CD35" s="4">
        <v>10460633.24</v>
      </c>
      <c r="CE35" s="4">
        <v>0</v>
      </c>
      <c r="CF35" s="4">
        <v>0</v>
      </c>
      <c r="CG35" s="4">
        <v>10460633.24</v>
      </c>
      <c r="CH35" s="4">
        <v>14850050.54</v>
      </c>
      <c r="CI35" s="4">
        <v>67030326.21</v>
      </c>
      <c r="CJ35" s="4">
        <v>11945398.88</v>
      </c>
      <c r="CK35" s="4">
        <v>3339744.48</v>
      </c>
      <c r="CL35" s="4">
        <v>97165520.11</v>
      </c>
      <c r="CM35" s="4">
        <v>-80296264.05</v>
      </c>
      <c r="CN35" s="4">
        <v>-5527959.71</v>
      </c>
      <c r="CO35" s="4">
        <v>-5878708.84</v>
      </c>
      <c r="CP35" s="4">
        <v>-91702932.6</v>
      </c>
      <c r="CQ35" s="4">
        <v>-8141722.55</v>
      </c>
      <c r="CR35" s="4">
        <v>4994326.45</v>
      </c>
      <c r="CS35" s="4">
        <v>2811000</v>
      </c>
      <c r="CT35" s="4">
        <v>0</v>
      </c>
      <c r="CU35" s="4">
        <v>2330882.27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-138898.08</v>
      </c>
      <c r="DC35" s="4">
        <v>-595279.94</v>
      </c>
      <c r="DD35" s="4">
        <v>0</v>
      </c>
      <c r="DE35" s="4">
        <v>1855588.09</v>
      </c>
      <c r="DF35" s="4">
        <v>7318175.6</v>
      </c>
      <c r="DG35" s="4">
        <v>287500</v>
      </c>
      <c r="DH35" s="4">
        <v>-2189361.16</v>
      </c>
      <c r="DI35" s="4">
        <v>0</v>
      </c>
      <c r="DJ35" s="4">
        <v>-1901861.16</v>
      </c>
      <c r="DK35" s="4">
        <v>5293309.12</v>
      </c>
      <c r="DL35" s="4">
        <v>8317952.83</v>
      </c>
      <c r="DM35" s="4">
        <v>0</v>
      </c>
      <c r="DN35" s="4">
        <v>0</v>
      </c>
      <c r="DO35" s="4">
        <v>0</v>
      </c>
      <c r="DP35" s="4">
        <v>0</v>
      </c>
      <c r="DQ35" s="4">
        <v>0</v>
      </c>
      <c r="DR35" s="4">
        <v>8317952.83</v>
      </c>
      <c r="DS35" s="4">
        <v>0</v>
      </c>
      <c r="DT35" s="4">
        <v>15753942.36</v>
      </c>
      <c r="DU35" s="4">
        <v>0</v>
      </c>
      <c r="DV35" s="4">
        <v>0</v>
      </c>
      <c r="DW35" s="4">
        <v>15753942.36</v>
      </c>
      <c r="DX35" s="11">
        <f>('KOV järjest'!Z35+Z35+BP35+DF35)/CL35</f>
        <v>0.2994079092775413</v>
      </c>
      <c r="DY35" s="11">
        <f t="shared" si="0"/>
        <v>0</v>
      </c>
    </row>
    <row r="36" spans="1:129" ht="12.75">
      <c r="A36" s="3" t="s">
        <v>96</v>
      </c>
      <c r="B36" s="4">
        <v>8379378.3</v>
      </c>
      <c r="C36" s="4">
        <v>21606034.04</v>
      </c>
      <c r="D36" s="4">
        <v>23888276.05</v>
      </c>
      <c r="E36" s="4">
        <v>671590.31</v>
      </c>
      <c r="F36" s="4">
        <v>54545278.7</v>
      </c>
      <c r="G36" s="4">
        <v>-35812490.35</v>
      </c>
      <c r="H36" s="4">
        <v>-4907087.13</v>
      </c>
      <c r="I36" s="4">
        <v>-3218595.88</v>
      </c>
      <c r="J36" s="4">
        <v>-43938173.36</v>
      </c>
      <c r="K36" s="4">
        <v>-10188810.92</v>
      </c>
      <c r="L36" s="4">
        <v>1886138.33</v>
      </c>
      <c r="M36" s="4">
        <v>9848222.57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-47816.81</v>
      </c>
      <c r="U36" s="4">
        <v>59393.21</v>
      </c>
      <c r="V36" s="4">
        <v>-135709.34</v>
      </c>
      <c r="W36" s="4">
        <v>-239796.5</v>
      </c>
      <c r="X36" s="4">
        <v>0</v>
      </c>
      <c r="Y36" s="4">
        <v>1421417.04</v>
      </c>
      <c r="Z36" s="4">
        <v>12028522.38</v>
      </c>
      <c r="AA36" s="4">
        <v>4194830.51</v>
      </c>
      <c r="AB36" s="4">
        <v>-1749792.57</v>
      </c>
      <c r="AC36" s="4">
        <v>0</v>
      </c>
      <c r="AD36" s="4">
        <v>2445037.94</v>
      </c>
      <c r="AE36" s="4">
        <v>4396975.33</v>
      </c>
      <c r="AF36" s="4">
        <v>9424667.96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9424667.96</v>
      </c>
      <c r="AM36" s="4">
        <v>0</v>
      </c>
      <c r="AN36" s="4">
        <v>7750229</v>
      </c>
      <c r="AO36" s="4">
        <v>0</v>
      </c>
      <c r="AP36" s="4">
        <v>0</v>
      </c>
      <c r="AQ36" s="4">
        <v>7750229</v>
      </c>
      <c r="AR36" s="4">
        <v>9359927.48</v>
      </c>
      <c r="AS36" s="4">
        <v>26177275.88</v>
      </c>
      <c r="AT36" s="4">
        <v>20427921.02</v>
      </c>
      <c r="AU36" s="4">
        <v>870433.41</v>
      </c>
      <c r="AV36" s="4">
        <v>56835557.79</v>
      </c>
      <c r="AW36" s="4">
        <v>-39019842.07</v>
      </c>
      <c r="AX36" s="4">
        <v>-5200140.72</v>
      </c>
      <c r="AY36" s="4">
        <v>-4924393.38</v>
      </c>
      <c r="AZ36" s="4">
        <v>-49144376.17</v>
      </c>
      <c r="BA36" s="4">
        <v>-16776247.56</v>
      </c>
      <c r="BB36" s="4">
        <v>525810</v>
      </c>
      <c r="BC36" s="4">
        <v>14203115.22</v>
      </c>
      <c r="BD36" s="4">
        <v>-90955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23086.83</v>
      </c>
      <c r="BL36" s="4">
        <v>-59221.78</v>
      </c>
      <c r="BM36" s="4">
        <v>-323593.34</v>
      </c>
      <c r="BN36" s="4">
        <v>0</v>
      </c>
      <c r="BO36" s="4">
        <v>-2174412.29</v>
      </c>
      <c r="BP36" s="4">
        <v>5516769.33</v>
      </c>
      <c r="BQ36" s="4">
        <v>1000000</v>
      </c>
      <c r="BR36" s="4">
        <v>-1775857.29</v>
      </c>
      <c r="BS36" s="4">
        <v>0</v>
      </c>
      <c r="BT36" s="4">
        <v>-775857.29</v>
      </c>
      <c r="BU36" s="4">
        <v>192541.04</v>
      </c>
      <c r="BV36" s="4">
        <v>8648810.67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8648810.67</v>
      </c>
      <c r="CC36" s="4">
        <v>0</v>
      </c>
      <c r="CD36" s="4">
        <v>7942770.04</v>
      </c>
      <c r="CE36" s="4">
        <v>0</v>
      </c>
      <c r="CF36" s="4">
        <v>0</v>
      </c>
      <c r="CG36" s="4">
        <v>7942770.04</v>
      </c>
      <c r="CH36" s="4">
        <v>11081962.05</v>
      </c>
      <c r="CI36" s="4">
        <v>32133305.6</v>
      </c>
      <c r="CJ36" s="4">
        <v>22346648.88</v>
      </c>
      <c r="CK36" s="4">
        <v>690959.51</v>
      </c>
      <c r="CL36" s="4">
        <v>66252876.04</v>
      </c>
      <c r="CM36" s="4">
        <v>-48272599.83</v>
      </c>
      <c r="CN36" s="4">
        <v>-5213609.83</v>
      </c>
      <c r="CO36" s="4">
        <v>-4518334.02</v>
      </c>
      <c r="CP36" s="4">
        <v>-58004543.68</v>
      </c>
      <c r="CQ36" s="4">
        <v>-14886195.6</v>
      </c>
      <c r="CR36" s="4">
        <v>299936.78</v>
      </c>
      <c r="CS36" s="4">
        <v>7713424.11</v>
      </c>
      <c r="CT36" s="4">
        <v>-83899.69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21054.74</v>
      </c>
      <c r="DB36" s="4">
        <v>-24388.63</v>
      </c>
      <c r="DC36" s="4">
        <v>-410581.86</v>
      </c>
      <c r="DD36" s="4">
        <v>0</v>
      </c>
      <c r="DE36" s="4">
        <v>-6960068.29</v>
      </c>
      <c r="DF36" s="4">
        <v>1288264.07</v>
      </c>
      <c r="DG36" s="4">
        <v>4336803</v>
      </c>
      <c r="DH36" s="4">
        <v>-3011683.8</v>
      </c>
      <c r="DI36" s="4">
        <v>0</v>
      </c>
      <c r="DJ36" s="4">
        <v>1325119.2</v>
      </c>
      <c r="DK36" s="4">
        <v>1906152.92</v>
      </c>
      <c r="DL36" s="4">
        <v>9973929.87</v>
      </c>
      <c r="DM36" s="4">
        <v>0</v>
      </c>
      <c r="DN36" s="4">
        <v>0</v>
      </c>
      <c r="DO36" s="4">
        <v>0</v>
      </c>
      <c r="DP36" s="4">
        <v>0</v>
      </c>
      <c r="DQ36" s="4">
        <v>0</v>
      </c>
      <c r="DR36" s="4">
        <v>9973929.87</v>
      </c>
      <c r="DS36" s="4">
        <v>0</v>
      </c>
      <c r="DT36" s="4">
        <v>9848922.96</v>
      </c>
      <c r="DU36" s="4">
        <v>0</v>
      </c>
      <c r="DV36" s="4">
        <v>0</v>
      </c>
      <c r="DW36" s="4">
        <v>9848922.96</v>
      </c>
      <c r="DX36" s="11">
        <f>('KOV järjest'!Z36+Z36+BP36+DF36)/CL36</f>
        <v>0.2415689646489798</v>
      </c>
      <c r="DY36" s="11">
        <f t="shared" si="0"/>
        <v>0.001886814844453329</v>
      </c>
    </row>
    <row r="37" spans="1:129" ht="12.75">
      <c r="A37" s="3" t="s">
        <v>95</v>
      </c>
      <c r="B37" s="4">
        <v>18026445.95</v>
      </c>
      <c r="C37" s="4">
        <v>24043736.75</v>
      </c>
      <c r="D37" s="4">
        <v>35066551.52</v>
      </c>
      <c r="E37" s="4">
        <v>154557.28</v>
      </c>
      <c r="F37" s="4">
        <v>77291291.5</v>
      </c>
      <c r="G37" s="4">
        <v>-59661074.97</v>
      </c>
      <c r="H37" s="4">
        <v>-6104812.79</v>
      </c>
      <c r="I37" s="4">
        <v>-2805573.6</v>
      </c>
      <c r="J37" s="4">
        <v>-68571461.36</v>
      </c>
      <c r="K37" s="4">
        <v>-9939703.47</v>
      </c>
      <c r="L37" s="4">
        <v>24560</v>
      </c>
      <c r="M37" s="4">
        <v>5341139.72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-23100</v>
      </c>
      <c r="U37" s="4">
        <v>33007</v>
      </c>
      <c r="V37" s="4">
        <v>-191477.07</v>
      </c>
      <c r="W37" s="4">
        <v>-302927.21</v>
      </c>
      <c r="X37" s="4">
        <v>-22105</v>
      </c>
      <c r="Y37" s="4">
        <v>-4777678.82</v>
      </c>
      <c r="Z37" s="4">
        <v>3942151.32</v>
      </c>
      <c r="AA37" s="4">
        <v>7053999.96</v>
      </c>
      <c r="AB37" s="4">
        <v>-2823039.8</v>
      </c>
      <c r="AC37" s="4">
        <v>3667.1</v>
      </c>
      <c r="AD37" s="4">
        <v>4234627.26</v>
      </c>
      <c r="AE37" s="4">
        <v>6741307.19</v>
      </c>
      <c r="AF37" s="4">
        <v>15525454.42</v>
      </c>
      <c r="AG37" s="4">
        <v>0</v>
      </c>
      <c r="AH37" s="4">
        <v>11238.7</v>
      </c>
      <c r="AI37" s="4">
        <v>0</v>
      </c>
      <c r="AJ37" s="4">
        <v>0</v>
      </c>
      <c r="AK37" s="4">
        <v>0</v>
      </c>
      <c r="AL37" s="4">
        <v>15536693.12</v>
      </c>
      <c r="AM37" s="4">
        <v>0</v>
      </c>
      <c r="AN37" s="4">
        <v>10393127.19</v>
      </c>
      <c r="AO37" s="4">
        <v>489700</v>
      </c>
      <c r="AP37" s="4">
        <v>0</v>
      </c>
      <c r="AQ37" s="4">
        <v>10882827.19</v>
      </c>
      <c r="AR37" s="4">
        <v>17514285.4</v>
      </c>
      <c r="AS37" s="4">
        <v>28654366.07</v>
      </c>
      <c r="AT37" s="4">
        <v>37783510.4</v>
      </c>
      <c r="AU37" s="4">
        <v>500327.84</v>
      </c>
      <c r="AV37" s="4">
        <v>84452489.71</v>
      </c>
      <c r="AW37" s="4">
        <v>-69128643.28</v>
      </c>
      <c r="AX37" s="4">
        <v>-5295769.55</v>
      </c>
      <c r="AY37" s="4">
        <v>-5634410.74</v>
      </c>
      <c r="AZ37" s="4">
        <v>-80058823.57</v>
      </c>
      <c r="BA37" s="4">
        <v>-26147044.05</v>
      </c>
      <c r="BB37" s="4">
        <v>1825361.02</v>
      </c>
      <c r="BC37" s="4">
        <v>15785185.58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-31000</v>
      </c>
      <c r="BK37" s="4">
        <v>25801</v>
      </c>
      <c r="BL37" s="4">
        <v>-311122.52</v>
      </c>
      <c r="BM37" s="4">
        <v>-580633.34</v>
      </c>
      <c r="BN37" s="4">
        <v>0</v>
      </c>
      <c r="BO37" s="4">
        <v>-8852818.97</v>
      </c>
      <c r="BP37" s="4">
        <v>-4459152.83</v>
      </c>
      <c r="BQ37" s="4">
        <v>12401441.34</v>
      </c>
      <c r="BR37" s="4">
        <v>-2262273.14</v>
      </c>
      <c r="BS37" s="4">
        <v>2019.99</v>
      </c>
      <c r="BT37" s="4">
        <v>10141188.19</v>
      </c>
      <c r="BU37" s="4">
        <v>893329.94</v>
      </c>
      <c r="BV37" s="4">
        <v>25666642.61</v>
      </c>
      <c r="BW37" s="4">
        <v>0</v>
      </c>
      <c r="BX37" s="4">
        <v>98109.02</v>
      </c>
      <c r="BY37" s="4">
        <v>0</v>
      </c>
      <c r="BZ37" s="4">
        <v>0</v>
      </c>
      <c r="CA37" s="4">
        <v>0</v>
      </c>
      <c r="CB37" s="4">
        <v>25764751.63</v>
      </c>
      <c r="CC37" s="4">
        <v>0</v>
      </c>
      <c r="CD37" s="4">
        <v>11234657.13</v>
      </c>
      <c r="CE37" s="4">
        <v>541500</v>
      </c>
      <c r="CF37" s="4">
        <v>0</v>
      </c>
      <c r="CG37" s="4">
        <v>11776157.13</v>
      </c>
      <c r="CH37" s="4">
        <v>20437962.39</v>
      </c>
      <c r="CI37" s="4">
        <v>35960807.54</v>
      </c>
      <c r="CJ37" s="4">
        <v>43106183.08</v>
      </c>
      <c r="CK37" s="4">
        <v>648647.01</v>
      </c>
      <c r="CL37" s="4">
        <v>100153600.02</v>
      </c>
      <c r="CM37" s="4">
        <v>-82625831.04</v>
      </c>
      <c r="CN37" s="4">
        <v>-4914731.25</v>
      </c>
      <c r="CO37" s="4">
        <v>-7290592.07</v>
      </c>
      <c r="CP37" s="4">
        <v>-94831154.36</v>
      </c>
      <c r="CQ37" s="4">
        <v>-22004375.07</v>
      </c>
      <c r="CR37" s="4">
        <v>240099.14</v>
      </c>
      <c r="CS37" s="4">
        <v>15917442.67</v>
      </c>
      <c r="CT37" s="4">
        <v>-30000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-28000</v>
      </c>
      <c r="DA37" s="4">
        <v>23308</v>
      </c>
      <c r="DB37" s="4">
        <v>-513033.55</v>
      </c>
      <c r="DC37" s="4">
        <v>-1164412</v>
      </c>
      <c r="DD37" s="4">
        <v>0</v>
      </c>
      <c r="DE37" s="4">
        <v>-6394558.81</v>
      </c>
      <c r="DF37" s="4">
        <v>-1072113.15</v>
      </c>
      <c r="DG37" s="4">
        <v>2626996.11</v>
      </c>
      <c r="DH37" s="4">
        <v>-2844113.3</v>
      </c>
      <c r="DI37" s="4">
        <v>25.41</v>
      </c>
      <c r="DJ37" s="4">
        <v>-217091.78</v>
      </c>
      <c r="DK37" s="4">
        <v>-735875.72</v>
      </c>
      <c r="DL37" s="4">
        <v>25449550.83</v>
      </c>
      <c r="DM37" s="4">
        <v>0</v>
      </c>
      <c r="DN37" s="4">
        <v>0</v>
      </c>
      <c r="DO37" s="4">
        <v>0</v>
      </c>
      <c r="DP37" s="4">
        <v>0</v>
      </c>
      <c r="DQ37" s="4">
        <v>0</v>
      </c>
      <c r="DR37" s="4">
        <v>25449550.83</v>
      </c>
      <c r="DS37" s="4">
        <v>0</v>
      </c>
      <c r="DT37" s="4">
        <v>10819681.41</v>
      </c>
      <c r="DU37" s="4">
        <v>220600</v>
      </c>
      <c r="DV37" s="4">
        <v>0</v>
      </c>
      <c r="DW37" s="4">
        <v>11040281.41</v>
      </c>
      <c r="DX37" s="11">
        <f>('KOV järjest'!Z37+Z37+BP37+DF37)/CL37</f>
        <v>0.05174647360619159</v>
      </c>
      <c r="DY37" s="11">
        <f t="shared" si="0"/>
        <v>0.143871707228922</v>
      </c>
    </row>
    <row r="38" spans="1:129" ht="12.75">
      <c r="A38" s="3" t="s">
        <v>97</v>
      </c>
      <c r="B38" s="4">
        <v>29497740.09</v>
      </c>
      <c r="C38" s="4">
        <v>55037561.75</v>
      </c>
      <c r="D38" s="4">
        <v>53225273.38</v>
      </c>
      <c r="E38" s="4">
        <v>799784.85</v>
      </c>
      <c r="F38" s="4">
        <v>138560360.07</v>
      </c>
      <c r="G38" s="4">
        <v>-101368060.46000001</v>
      </c>
      <c r="H38" s="4">
        <v>-15829511.27</v>
      </c>
      <c r="I38" s="4">
        <v>-9738135.43</v>
      </c>
      <c r="J38" s="4">
        <v>-126935707.16</v>
      </c>
      <c r="K38" s="4">
        <v>-10000027.629999999</v>
      </c>
      <c r="L38" s="4">
        <v>10574144.49</v>
      </c>
      <c r="M38" s="4">
        <v>7861381.27</v>
      </c>
      <c r="N38" s="4">
        <v>-5993213</v>
      </c>
      <c r="O38" s="4">
        <v>0</v>
      </c>
      <c r="P38" s="4">
        <v>0</v>
      </c>
      <c r="Q38" s="4">
        <v>1000000</v>
      </c>
      <c r="R38" s="4">
        <v>0</v>
      </c>
      <c r="S38" s="4">
        <v>0</v>
      </c>
      <c r="T38" s="4">
        <v>0</v>
      </c>
      <c r="U38" s="4">
        <v>0</v>
      </c>
      <c r="V38" s="4">
        <v>1896777.79</v>
      </c>
      <c r="W38" s="4">
        <v>-832209.58</v>
      </c>
      <c r="X38" s="4">
        <v>0</v>
      </c>
      <c r="Y38" s="4">
        <v>5339062.92</v>
      </c>
      <c r="Z38" s="4">
        <v>16963715.83</v>
      </c>
      <c r="AA38" s="4">
        <v>2748758.48</v>
      </c>
      <c r="AB38" s="4">
        <v>-5447835.09</v>
      </c>
      <c r="AC38" s="4">
        <v>0</v>
      </c>
      <c r="AD38" s="4">
        <v>-2699076.61</v>
      </c>
      <c r="AE38" s="4">
        <v>11456147.600000001</v>
      </c>
      <c r="AF38" s="4">
        <v>21430200.68</v>
      </c>
      <c r="AG38" s="4">
        <v>0</v>
      </c>
      <c r="AH38" s="4">
        <v>61856.38</v>
      </c>
      <c r="AI38" s="4">
        <v>0</v>
      </c>
      <c r="AJ38" s="4">
        <v>0</v>
      </c>
      <c r="AK38" s="4">
        <v>0</v>
      </c>
      <c r="AL38" s="4">
        <v>21492057.06</v>
      </c>
      <c r="AM38" s="4">
        <v>0</v>
      </c>
      <c r="AN38" s="4">
        <v>18881226.8</v>
      </c>
      <c r="AO38" s="4">
        <v>0</v>
      </c>
      <c r="AP38" s="4">
        <v>0</v>
      </c>
      <c r="AQ38" s="4">
        <v>18881226.8</v>
      </c>
      <c r="AR38" s="4">
        <v>47331194.94</v>
      </c>
      <c r="AS38" s="4">
        <v>63698415.9</v>
      </c>
      <c r="AT38" s="4">
        <v>52949097.49</v>
      </c>
      <c r="AU38" s="4">
        <v>1133829.72</v>
      </c>
      <c r="AV38" s="4">
        <v>165112538.05</v>
      </c>
      <c r="AW38" s="4">
        <v>-113282429.65</v>
      </c>
      <c r="AX38" s="4">
        <v>-17151206.26</v>
      </c>
      <c r="AY38" s="4">
        <v>-14483110.54</v>
      </c>
      <c r="AZ38" s="4">
        <v>-144916746.45</v>
      </c>
      <c r="BA38" s="4">
        <v>-37878618.3</v>
      </c>
      <c r="BB38" s="4">
        <v>330345.93</v>
      </c>
      <c r="BC38" s="4">
        <v>19886110.93</v>
      </c>
      <c r="BD38" s="4">
        <v>6069891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-1638.79</v>
      </c>
      <c r="BM38" s="4">
        <v>-847575.25</v>
      </c>
      <c r="BN38" s="4">
        <v>0</v>
      </c>
      <c r="BO38" s="4">
        <v>-11593909.23</v>
      </c>
      <c r="BP38" s="4">
        <v>8601882.37</v>
      </c>
      <c r="BQ38" s="4">
        <v>678515.22</v>
      </c>
      <c r="BR38" s="4">
        <v>-5993419.44</v>
      </c>
      <c r="BS38" s="4">
        <v>0</v>
      </c>
      <c r="BT38" s="4">
        <v>-5314904.22</v>
      </c>
      <c r="BU38" s="4">
        <v>947777.13</v>
      </c>
      <c r="BV38" s="4">
        <v>16115296.46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16115296.46</v>
      </c>
      <c r="CC38" s="4">
        <v>0</v>
      </c>
      <c r="CD38" s="4">
        <v>19058269.01</v>
      </c>
      <c r="CE38" s="4">
        <v>770194.66</v>
      </c>
      <c r="CF38" s="4">
        <v>0</v>
      </c>
      <c r="CG38" s="4">
        <v>19828463.67</v>
      </c>
      <c r="CH38" s="4">
        <v>54713784.4</v>
      </c>
      <c r="CI38" s="4">
        <v>82839154.71</v>
      </c>
      <c r="CJ38" s="4">
        <v>75501714.46</v>
      </c>
      <c r="CK38" s="4">
        <v>1697443.93</v>
      </c>
      <c r="CL38" s="4">
        <v>214752097.5</v>
      </c>
      <c r="CM38" s="4">
        <v>-148030046.94</v>
      </c>
      <c r="CN38" s="4">
        <v>-14940264.94</v>
      </c>
      <c r="CO38" s="4">
        <v>-17921181.49</v>
      </c>
      <c r="CP38" s="4">
        <v>-180891493.37</v>
      </c>
      <c r="CQ38" s="4">
        <v>-29238929.38</v>
      </c>
      <c r="CR38" s="4">
        <v>3507201</v>
      </c>
      <c r="CS38" s="4">
        <v>14464581</v>
      </c>
      <c r="CT38" s="4">
        <v>0</v>
      </c>
      <c r="CU38" s="4">
        <v>0</v>
      </c>
      <c r="CV38" s="4">
        <v>0</v>
      </c>
      <c r="CW38" s="4">
        <v>0</v>
      </c>
      <c r="CX38" s="4">
        <v>-15000</v>
      </c>
      <c r="CY38" s="4">
        <v>2800000</v>
      </c>
      <c r="CZ38" s="4">
        <v>0</v>
      </c>
      <c r="DA38" s="4">
        <v>0</v>
      </c>
      <c r="DB38" s="4">
        <v>2256611.83</v>
      </c>
      <c r="DC38" s="4">
        <v>-767470.59</v>
      </c>
      <c r="DD38" s="4">
        <v>0</v>
      </c>
      <c r="DE38" s="4">
        <v>-6225535.55</v>
      </c>
      <c r="DF38" s="4">
        <v>27635068.58</v>
      </c>
      <c r="DG38" s="4">
        <v>1863451.94</v>
      </c>
      <c r="DH38" s="4">
        <v>-7150581.32</v>
      </c>
      <c r="DI38" s="4">
        <v>0</v>
      </c>
      <c r="DJ38" s="4">
        <v>-5287129.38</v>
      </c>
      <c r="DK38" s="4">
        <v>18338688.02</v>
      </c>
      <c r="DL38" s="4">
        <v>10828167.08</v>
      </c>
      <c r="DM38" s="4">
        <v>0</v>
      </c>
      <c r="DN38" s="4">
        <v>0</v>
      </c>
      <c r="DO38" s="4">
        <v>0</v>
      </c>
      <c r="DP38" s="4">
        <v>0</v>
      </c>
      <c r="DQ38" s="4">
        <v>0</v>
      </c>
      <c r="DR38" s="4">
        <v>10828167.08</v>
      </c>
      <c r="DS38" s="4">
        <v>0</v>
      </c>
      <c r="DT38" s="4">
        <v>36877486.54</v>
      </c>
      <c r="DU38" s="4">
        <v>1289665.15</v>
      </c>
      <c r="DV38" s="4">
        <v>0</v>
      </c>
      <c r="DW38" s="4">
        <v>38167151.69</v>
      </c>
      <c r="DX38" s="11">
        <f>('KOV järjest'!Z38+Z38+BP38+DF38)/CL38</f>
        <v>0.2717321821268823</v>
      </c>
      <c r="DY38" s="11">
        <f t="shared" si="0"/>
        <v>0</v>
      </c>
    </row>
    <row r="39" spans="1:129" ht="12.75">
      <c r="A39" s="3" t="s">
        <v>98</v>
      </c>
      <c r="B39" s="4">
        <v>2091980.92</v>
      </c>
      <c r="C39" s="4">
        <v>8128066.25</v>
      </c>
      <c r="D39" s="4">
        <v>8229067.7</v>
      </c>
      <c r="E39" s="4">
        <v>689149.65</v>
      </c>
      <c r="F39" s="4">
        <v>19138264.52</v>
      </c>
      <c r="G39" s="4">
        <v>-15038949.53</v>
      </c>
      <c r="H39" s="4">
        <v>-1128224.61</v>
      </c>
      <c r="I39" s="4">
        <v>-2036826.69</v>
      </c>
      <c r="J39" s="4">
        <v>-18204000.83</v>
      </c>
      <c r="K39" s="4">
        <v>-7323310.66</v>
      </c>
      <c r="L39" s="4">
        <v>188923.21</v>
      </c>
      <c r="M39" s="4">
        <v>5746818.47</v>
      </c>
      <c r="N39" s="4">
        <v>14937.06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-52522.39</v>
      </c>
      <c r="W39" s="4">
        <v>-59819.92</v>
      </c>
      <c r="X39" s="4">
        <v>0</v>
      </c>
      <c r="Y39" s="4">
        <v>-1425154.31</v>
      </c>
      <c r="Z39" s="4">
        <v>-490890.62</v>
      </c>
      <c r="AA39" s="4">
        <v>1905492.74</v>
      </c>
      <c r="AB39" s="4">
        <v>-430076.56</v>
      </c>
      <c r="AC39" s="4">
        <v>0</v>
      </c>
      <c r="AD39" s="4">
        <v>1475416.18</v>
      </c>
      <c r="AE39" s="4">
        <v>477517.16</v>
      </c>
      <c r="AF39" s="4">
        <v>2453934.67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2453934.67</v>
      </c>
      <c r="AM39" s="4">
        <v>0</v>
      </c>
      <c r="AN39" s="4">
        <v>2871949.9</v>
      </c>
      <c r="AO39" s="4">
        <v>0</v>
      </c>
      <c r="AP39" s="4">
        <v>0</v>
      </c>
      <c r="AQ39" s="4">
        <v>2871949.9</v>
      </c>
      <c r="AR39" s="4">
        <v>2135336.03</v>
      </c>
      <c r="AS39" s="4">
        <v>9868012.42</v>
      </c>
      <c r="AT39" s="4">
        <v>9279687.92</v>
      </c>
      <c r="AU39" s="4">
        <v>866967.67</v>
      </c>
      <c r="AV39" s="4">
        <v>22150004.04</v>
      </c>
      <c r="AW39" s="4">
        <v>-16668347.19</v>
      </c>
      <c r="AX39" s="4">
        <v>-1144653</v>
      </c>
      <c r="AY39" s="4">
        <v>-1690007.68</v>
      </c>
      <c r="AZ39" s="4">
        <v>-19503007.87</v>
      </c>
      <c r="BA39" s="4">
        <v>-5253602.75</v>
      </c>
      <c r="BB39" s="4">
        <v>75404.9</v>
      </c>
      <c r="BC39" s="4">
        <v>3840572.85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-69029.79</v>
      </c>
      <c r="BM39" s="4">
        <v>-80152.74</v>
      </c>
      <c r="BN39" s="4">
        <v>0</v>
      </c>
      <c r="BO39" s="4">
        <v>-1406654.79</v>
      </c>
      <c r="BP39" s="4">
        <v>1240341.38</v>
      </c>
      <c r="BQ39" s="4">
        <v>0</v>
      </c>
      <c r="BR39" s="4">
        <v>-585205.19</v>
      </c>
      <c r="BS39" s="4">
        <v>0</v>
      </c>
      <c r="BT39" s="4">
        <v>-585205.19</v>
      </c>
      <c r="BU39" s="4">
        <v>879335.73</v>
      </c>
      <c r="BV39" s="4">
        <v>1868729.48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1868729.48</v>
      </c>
      <c r="CC39" s="4">
        <v>0</v>
      </c>
      <c r="CD39" s="4">
        <v>3751285.63</v>
      </c>
      <c r="CE39" s="4">
        <v>0</v>
      </c>
      <c r="CF39" s="4">
        <v>0</v>
      </c>
      <c r="CG39" s="4">
        <v>3751285.63</v>
      </c>
      <c r="CH39" s="4">
        <v>2447868.26</v>
      </c>
      <c r="CI39" s="4">
        <v>12559626.75</v>
      </c>
      <c r="CJ39" s="4">
        <v>10367078.9</v>
      </c>
      <c r="CK39" s="4">
        <v>1198166.72</v>
      </c>
      <c r="CL39" s="4">
        <v>26572740.63</v>
      </c>
      <c r="CM39" s="4">
        <v>-19778367.38</v>
      </c>
      <c r="CN39" s="4">
        <v>-1071897</v>
      </c>
      <c r="CO39" s="4">
        <v>-2053492.89</v>
      </c>
      <c r="CP39" s="4">
        <v>-22903757.27</v>
      </c>
      <c r="CQ39" s="4">
        <v>-6674535.52</v>
      </c>
      <c r="CR39" s="4">
        <v>49495.25</v>
      </c>
      <c r="CS39" s="4">
        <v>4475000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-53439.77</v>
      </c>
      <c r="DC39" s="4">
        <v>-77540.6</v>
      </c>
      <c r="DD39" s="4">
        <v>0</v>
      </c>
      <c r="DE39" s="4">
        <v>-2203480.04</v>
      </c>
      <c r="DF39" s="4">
        <v>1465503.32</v>
      </c>
      <c r="DG39" s="4">
        <v>166949.15</v>
      </c>
      <c r="DH39" s="4">
        <v>-642043.03</v>
      </c>
      <c r="DI39" s="4">
        <v>0</v>
      </c>
      <c r="DJ39" s="4">
        <v>-475093.88</v>
      </c>
      <c r="DK39" s="4">
        <v>742882.55</v>
      </c>
      <c r="DL39" s="4">
        <v>1393635.6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  <c r="DR39" s="4">
        <v>1393635.6</v>
      </c>
      <c r="DS39" s="4">
        <v>0</v>
      </c>
      <c r="DT39" s="4">
        <v>4494168.18</v>
      </c>
      <c r="DU39" s="4">
        <v>0</v>
      </c>
      <c r="DV39" s="4">
        <v>0</v>
      </c>
      <c r="DW39" s="4">
        <v>4494168.18</v>
      </c>
      <c r="DX39" s="11">
        <f>('KOV järjest'!Z39+Z39+BP39+DF39)/CL39</f>
        <v>0.1871980410023669</v>
      </c>
      <c r="DY39" s="11">
        <f t="shared" si="0"/>
        <v>0</v>
      </c>
    </row>
    <row r="40" spans="1:129" ht="12.75">
      <c r="A40" s="3" t="s">
        <v>99</v>
      </c>
      <c r="B40" s="4">
        <v>5149401.04</v>
      </c>
      <c r="C40" s="4">
        <v>6160237.19</v>
      </c>
      <c r="D40" s="4">
        <v>7352883.49</v>
      </c>
      <c r="E40" s="4">
        <v>148725.83</v>
      </c>
      <c r="F40" s="4">
        <v>18811247.55</v>
      </c>
      <c r="G40" s="4">
        <v>-15389569.65</v>
      </c>
      <c r="H40" s="4">
        <v>-750977.97</v>
      </c>
      <c r="I40" s="4">
        <v>-825058.55</v>
      </c>
      <c r="J40" s="4">
        <v>-16965606.17</v>
      </c>
      <c r="K40" s="4">
        <v>-4551413.02</v>
      </c>
      <c r="L40" s="4">
        <v>452800</v>
      </c>
      <c r="M40" s="4">
        <v>3618592.51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-8635</v>
      </c>
      <c r="U40" s="4">
        <v>123330.65</v>
      </c>
      <c r="V40" s="4">
        <v>-69268.25</v>
      </c>
      <c r="W40" s="4">
        <v>-76985.04</v>
      </c>
      <c r="X40" s="4">
        <v>0</v>
      </c>
      <c r="Y40" s="4">
        <v>-434593.11</v>
      </c>
      <c r="Z40" s="4">
        <v>1411048.27</v>
      </c>
      <c r="AA40" s="4">
        <v>789671.38</v>
      </c>
      <c r="AB40" s="4">
        <v>-1493400.65</v>
      </c>
      <c r="AC40" s="4">
        <v>0</v>
      </c>
      <c r="AD40" s="4">
        <v>-703729.27</v>
      </c>
      <c r="AE40" s="4">
        <v>-340120.95</v>
      </c>
      <c r="AF40" s="4">
        <v>910505.5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910505.5</v>
      </c>
      <c r="AM40" s="4">
        <v>0</v>
      </c>
      <c r="AN40" s="4">
        <v>524042.76</v>
      </c>
      <c r="AO40" s="4">
        <v>0</v>
      </c>
      <c r="AP40" s="4">
        <v>0</v>
      </c>
      <c r="AQ40" s="4">
        <v>524042.76</v>
      </c>
      <c r="AR40" s="4">
        <v>5697601.71</v>
      </c>
      <c r="AS40" s="4">
        <v>7837214.88</v>
      </c>
      <c r="AT40" s="4">
        <v>6828320.19</v>
      </c>
      <c r="AU40" s="4">
        <v>214038.18</v>
      </c>
      <c r="AV40" s="4">
        <v>20577174.96</v>
      </c>
      <c r="AW40" s="4">
        <v>-17808981</v>
      </c>
      <c r="AX40" s="4">
        <v>-925274.62</v>
      </c>
      <c r="AY40" s="4">
        <v>-867338.32</v>
      </c>
      <c r="AZ40" s="4">
        <v>-19601593.94</v>
      </c>
      <c r="BA40" s="4">
        <v>-5136572.78</v>
      </c>
      <c r="BB40" s="4">
        <v>-257288.14</v>
      </c>
      <c r="BC40" s="4">
        <v>4088959.63</v>
      </c>
      <c r="BD40" s="4">
        <v>9171465.69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2142</v>
      </c>
      <c r="BL40" s="4">
        <v>-55773.79</v>
      </c>
      <c r="BM40" s="4">
        <v>-59272.08</v>
      </c>
      <c r="BN40" s="4">
        <v>0</v>
      </c>
      <c r="BO40" s="4">
        <v>7812932.61</v>
      </c>
      <c r="BP40" s="4">
        <v>8788513.63</v>
      </c>
      <c r="BQ40" s="4">
        <v>906706.67</v>
      </c>
      <c r="BR40" s="4">
        <v>-676477.65</v>
      </c>
      <c r="BS40" s="4">
        <v>0</v>
      </c>
      <c r="BT40" s="4">
        <v>230229.02</v>
      </c>
      <c r="BU40" s="4">
        <v>734636.13</v>
      </c>
      <c r="BV40" s="4">
        <v>1140734.52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1140734.52</v>
      </c>
      <c r="CC40" s="4">
        <v>0</v>
      </c>
      <c r="CD40" s="4">
        <v>1258678.89</v>
      </c>
      <c r="CE40" s="4">
        <v>0</v>
      </c>
      <c r="CF40" s="4">
        <v>0</v>
      </c>
      <c r="CG40" s="4">
        <v>1258678.89</v>
      </c>
      <c r="CH40" s="4">
        <v>6972494.93</v>
      </c>
      <c r="CI40" s="4">
        <v>10224814.11</v>
      </c>
      <c r="CJ40" s="4">
        <v>8176262.62</v>
      </c>
      <c r="CK40" s="4">
        <v>297779.39</v>
      </c>
      <c r="CL40" s="4">
        <v>25671351.05</v>
      </c>
      <c r="CM40" s="4">
        <v>-22215290.12</v>
      </c>
      <c r="CN40" s="4">
        <v>-1239414.36</v>
      </c>
      <c r="CO40" s="4">
        <v>-1484986.76</v>
      </c>
      <c r="CP40" s="4">
        <v>-24939691.24</v>
      </c>
      <c r="CQ40" s="4">
        <v>-8063916.69</v>
      </c>
      <c r="CR40" s="4">
        <v>900053</v>
      </c>
      <c r="CS40" s="4">
        <v>7828133.67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-52269.78</v>
      </c>
      <c r="DC40" s="4">
        <v>-66340.6</v>
      </c>
      <c r="DD40" s="4">
        <v>0</v>
      </c>
      <c r="DE40" s="4">
        <v>612000.2</v>
      </c>
      <c r="DF40" s="4">
        <v>1343660.01</v>
      </c>
      <c r="DG40" s="4">
        <v>343505</v>
      </c>
      <c r="DH40" s="4">
        <v>-782768.12</v>
      </c>
      <c r="DI40" s="4">
        <v>0</v>
      </c>
      <c r="DJ40" s="4">
        <v>-439263.12</v>
      </c>
      <c r="DK40" s="4">
        <v>1221946.15</v>
      </c>
      <c r="DL40" s="4">
        <v>700034.88</v>
      </c>
      <c r="DM40" s="4">
        <v>0</v>
      </c>
      <c r="DN40" s="4">
        <v>0</v>
      </c>
      <c r="DO40" s="4">
        <v>0</v>
      </c>
      <c r="DP40" s="4">
        <v>0</v>
      </c>
      <c r="DQ40" s="4">
        <v>0</v>
      </c>
      <c r="DR40" s="4">
        <v>700034.88</v>
      </c>
      <c r="DS40" s="4">
        <v>0</v>
      </c>
      <c r="DT40" s="4">
        <v>2480625.04</v>
      </c>
      <c r="DU40" s="4">
        <v>0</v>
      </c>
      <c r="DV40" s="4">
        <v>0</v>
      </c>
      <c r="DW40" s="4">
        <v>2480625.04</v>
      </c>
      <c r="DX40" s="11">
        <f>('KOV järjest'!Z40+Z40+BP40+DF40)/CL40</f>
        <v>0.5456941425761073</v>
      </c>
      <c r="DY40" s="11">
        <f t="shared" si="0"/>
        <v>0</v>
      </c>
    </row>
    <row r="41" spans="1:129" ht="12.75">
      <c r="A41" s="3" t="s">
        <v>100</v>
      </c>
      <c r="B41" s="4">
        <v>1676555.87</v>
      </c>
      <c r="C41" s="4">
        <v>19205145.52</v>
      </c>
      <c r="D41" s="4">
        <v>12617339.83</v>
      </c>
      <c r="E41" s="4">
        <v>529729.48</v>
      </c>
      <c r="F41" s="4">
        <v>34028770.7</v>
      </c>
      <c r="G41" s="4">
        <v>-27109838.29</v>
      </c>
      <c r="H41" s="4">
        <v>-2013479.88</v>
      </c>
      <c r="I41" s="4">
        <v>-2232184.06</v>
      </c>
      <c r="J41" s="4">
        <v>-31355502.23</v>
      </c>
      <c r="K41" s="4">
        <v>-4827502.8</v>
      </c>
      <c r="L41" s="4">
        <v>707300</v>
      </c>
      <c r="M41" s="4">
        <v>4667495.24</v>
      </c>
      <c r="N41" s="4">
        <v>0</v>
      </c>
      <c r="O41" s="4">
        <v>0</v>
      </c>
      <c r="P41" s="4">
        <v>0</v>
      </c>
      <c r="Q41" s="4">
        <v>0</v>
      </c>
      <c r="R41" s="4">
        <v>-292500</v>
      </c>
      <c r="S41" s="4">
        <v>0</v>
      </c>
      <c r="T41" s="4">
        <v>-250000</v>
      </c>
      <c r="U41" s="4">
        <v>311425</v>
      </c>
      <c r="V41" s="4">
        <v>-310393.73</v>
      </c>
      <c r="W41" s="4">
        <v>-327014.97</v>
      </c>
      <c r="X41" s="4">
        <v>0</v>
      </c>
      <c r="Y41" s="4">
        <v>5823.71</v>
      </c>
      <c r="Z41" s="4">
        <v>2679092.18</v>
      </c>
      <c r="AA41" s="4">
        <v>0</v>
      </c>
      <c r="AB41" s="4">
        <v>-1953874.89</v>
      </c>
      <c r="AC41" s="4">
        <v>0</v>
      </c>
      <c r="AD41" s="4">
        <v>-1953874.89</v>
      </c>
      <c r="AE41" s="4">
        <v>-2059045.35</v>
      </c>
      <c r="AF41" s="4">
        <v>1314062.94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1314062.94</v>
      </c>
      <c r="AM41" s="4">
        <v>0</v>
      </c>
      <c r="AN41" s="4">
        <v>1197856.22</v>
      </c>
      <c r="AO41" s="4">
        <v>0</v>
      </c>
      <c r="AP41" s="4">
        <v>0</v>
      </c>
      <c r="AQ41" s="4">
        <v>1197856.22</v>
      </c>
      <c r="AR41" s="4">
        <v>2053121.51</v>
      </c>
      <c r="AS41" s="4">
        <v>24422672.21</v>
      </c>
      <c r="AT41" s="4">
        <v>11446631.91</v>
      </c>
      <c r="AU41" s="4">
        <v>2577738.75</v>
      </c>
      <c r="AV41" s="4">
        <v>40500164.38</v>
      </c>
      <c r="AW41" s="4">
        <v>-30825514.28</v>
      </c>
      <c r="AX41" s="4">
        <v>-1633358.33</v>
      </c>
      <c r="AY41" s="4">
        <v>-2788740.08</v>
      </c>
      <c r="AZ41" s="4">
        <v>-35247612.69</v>
      </c>
      <c r="BA41" s="4">
        <v>-8989492.5</v>
      </c>
      <c r="BB41" s="4">
        <v>3618533</v>
      </c>
      <c r="BC41" s="4">
        <v>3491736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-243000</v>
      </c>
      <c r="BK41" s="4">
        <v>271715</v>
      </c>
      <c r="BL41" s="4">
        <v>-51577.9</v>
      </c>
      <c r="BM41" s="4">
        <v>-63577.55</v>
      </c>
      <c r="BN41" s="4">
        <v>0</v>
      </c>
      <c r="BO41" s="4">
        <v>-1902086.4</v>
      </c>
      <c r="BP41" s="4">
        <v>3350465.29</v>
      </c>
      <c r="BQ41" s="4">
        <v>809401.09</v>
      </c>
      <c r="BR41" s="4">
        <v>-1039253.73</v>
      </c>
      <c r="BS41" s="4">
        <v>0</v>
      </c>
      <c r="BT41" s="4">
        <v>-229852.64</v>
      </c>
      <c r="BU41" s="4">
        <v>2188069.09</v>
      </c>
      <c r="BV41" s="4">
        <v>1084210.3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1084210.3</v>
      </c>
      <c r="CC41" s="4">
        <v>0</v>
      </c>
      <c r="CD41" s="4">
        <v>3385925.31</v>
      </c>
      <c r="CE41" s="4">
        <v>0</v>
      </c>
      <c r="CF41" s="4">
        <v>0</v>
      </c>
      <c r="CG41" s="4">
        <v>3385925.31</v>
      </c>
      <c r="CH41" s="4">
        <v>2746525.66</v>
      </c>
      <c r="CI41" s="4">
        <v>30996041.75</v>
      </c>
      <c r="CJ41" s="4">
        <v>14153236.44</v>
      </c>
      <c r="CK41" s="4">
        <v>1595674.2</v>
      </c>
      <c r="CL41" s="4">
        <v>49491478.05</v>
      </c>
      <c r="CM41" s="4">
        <v>-35424103.07</v>
      </c>
      <c r="CN41" s="4">
        <v>-3452889.4</v>
      </c>
      <c r="CO41" s="4">
        <v>-5893175.16</v>
      </c>
      <c r="CP41" s="4">
        <v>-44770167.63</v>
      </c>
      <c r="CQ41" s="4">
        <v>-21564199.61</v>
      </c>
      <c r="CR41" s="4">
        <v>3608000</v>
      </c>
      <c r="CS41" s="4">
        <v>7992166.89</v>
      </c>
      <c r="CT41" s="4">
        <v>-859182</v>
      </c>
      <c r="CU41" s="4">
        <v>0</v>
      </c>
      <c r="CV41" s="4">
        <v>-135000</v>
      </c>
      <c r="CW41" s="4">
        <v>0</v>
      </c>
      <c r="CX41" s="4">
        <v>0</v>
      </c>
      <c r="CY41" s="4">
        <v>0</v>
      </c>
      <c r="CZ41" s="4">
        <v>-140000</v>
      </c>
      <c r="DA41" s="4">
        <v>96655</v>
      </c>
      <c r="DB41" s="4">
        <v>-131417.62</v>
      </c>
      <c r="DC41" s="4">
        <v>-72633.39</v>
      </c>
      <c r="DD41" s="4">
        <v>0</v>
      </c>
      <c r="DE41" s="4">
        <v>-11132977.34</v>
      </c>
      <c r="DF41" s="4">
        <v>-6411666.92</v>
      </c>
      <c r="DG41" s="4">
        <v>4454563</v>
      </c>
      <c r="DH41" s="4">
        <v>-335617.58</v>
      </c>
      <c r="DI41" s="4">
        <v>0</v>
      </c>
      <c r="DJ41" s="4">
        <v>4118945.42</v>
      </c>
      <c r="DK41" s="4">
        <v>-1031422.67</v>
      </c>
      <c r="DL41" s="4">
        <v>5203155.72</v>
      </c>
      <c r="DM41" s="4">
        <v>0</v>
      </c>
      <c r="DN41" s="4">
        <v>0</v>
      </c>
      <c r="DO41" s="4">
        <v>0</v>
      </c>
      <c r="DP41" s="4">
        <v>0</v>
      </c>
      <c r="DQ41" s="4">
        <v>0</v>
      </c>
      <c r="DR41" s="4">
        <v>5203155.72</v>
      </c>
      <c r="DS41" s="4">
        <v>0</v>
      </c>
      <c r="DT41" s="4">
        <v>2354502.64</v>
      </c>
      <c r="DU41" s="4">
        <v>0</v>
      </c>
      <c r="DV41" s="4">
        <v>0</v>
      </c>
      <c r="DW41" s="4">
        <v>2354502.64</v>
      </c>
      <c r="DX41" s="11">
        <f>('KOV järjest'!Z41+Z41+BP41+DF41)/CL41</f>
        <v>0.04827281815237683</v>
      </c>
      <c r="DY41" s="11">
        <f t="shared" si="0"/>
        <v>0.05755845636943954</v>
      </c>
    </row>
    <row r="42" spans="1:129" ht="12.75">
      <c r="A42" s="3" t="s">
        <v>101</v>
      </c>
      <c r="B42" s="4">
        <v>16109603.63</v>
      </c>
      <c r="C42" s="4">
        <v>23837775.46</v>
      </c>
      <c r="D42" s="4">
        <v>20997150.02</v>
      </c>
      <c r="E42" s="4">
        <v>209683.34</v>
      </c>
      <c r="F42" s="4">
        <v>61154212.45</v>
      </c>
      <c r="G42" s="4">
        <v>-49221776.1</v>
      </c>
      <c r="H42" s="4">
        <v>-3460266.96</v>
      </c>
      <c r="I42" s="4">
        <v>-3742644.05</v>
      </c>
      <c r="J42" s="4">
        <v>-56424687.11</v>
      </c>
      <c r="K42" s="4">
        <v>-10757908.27</v>
      </c>
      <c r="L42" s="4">
        <v>86500</v>
      </c>
      <c r="M42" s="4">
        <v>5102765.6</v>
      </c>
      <c r="N42" s="4">
        <v>-21000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-518719.17</v>
      </c>
      <c r="W42" s="4">
        <v>-612839.57</v>
      </c>
      <c r="X42" s="4">
        <v>0</v>
      </c>
      <c r="Y42" s="4">
        <v>-6108361.84</v>
      </c>
      <c r="Z42" s="4">
        <v>-1378836.5</v>
      </c>
      <c r="AA42" s="4">
        <v>8243348.62</v>
      </c>
      <c r="AB42" s="4">
        <v>-4815937.19</v>
      </c>
      <c r="AC42" s="4">
        <v>0</v>
      </c>
      <c r="AD42" s="4">
        <v>3427411.43</v>
      </c>
      <c r="AE42" s="4">
        <v>-679282.09</v>
      </c>
      <c r="AF42" s="4">
        <v>19027011.18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19027011.18</v>
      </c>
      <c r="AM42" s="4">
        <v>0</v>
      </c>
      <c r="AN42" s="4">
        <v>6176679.87</v>
      </c>
      <c r="AO42" s="4">
        <v>1369036</v>
      </c>
      <c r="AP42" s="4">
        <v>0</v>
      </c>
      <c r="AQ42" s="4">
        <v>7545715.87</v>
      </c>
      <c r="AR42" s="4">
        <v>17210477.5</v>
      </c>
      <c r="AS42" s="4">
        <v>30866203.08</v>
      </c>
      <c r="AT42" s="4">
        <v>23040865.64</v>
      </c>
      <c r="AU42" s="4">
        <v>324521.12</v>
      </c>
      <c r="AV42" s="4">
        <v>71442067.34</v>
      </c>
      <c r="AW42" s="4">
        <v>-53207491.95</v>
      </c>
      <c r="AX42" s="4">
        <v>-3626524.42</v>
      </c>
      <c r="AY42" s="4">
        <v>-3267551.74</v>
      </c>
      <c r="AZ42" s="4">
        <v>-60101568.11</v>
      </c>
      <c r="BA42" s="4">
        <v>-9769290.67</v>
      </c>
      <c r="BB42" s="4">
        <v>1116274</v>
      </c>
      <c r="BC42" s="4">
        <v>1419000</v>
      </c>
      <c r="BD42" s="4">
        <v>-47930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-435896.66</v>
      </c>
      <c r="BM42" s="4">
        <v>-606526.76</v>
      </c>
      <c r="BN42" s="4">
        <v>0</v>
      </c>
      <c r="BO42" s="4">
        <v>-7717843.33</v>
      </c>
      <c r="BP42" s="4">
        <v>3622655.9</v>
      </c>
      <c r="BQ42" s="4">
        <v>392068.46</v>
      </c>
      <c r="BR42" s="4">
        <v>-5858396.75</v>
      </c>
      <c r="BS42" s="4">
        <v>0</v>
      </c>
      <c r="BT42" s="4">
        <v>-5466328.29</v>
      </c>
      <c r="BU42" s="4">
        <v>-2840028.35</v>
      </c>
      <c r="BV42" s="4">
        <v>13560682.89</v>
      </c>
      <c r="BW42" s="4">
        <v>0</v>
      </c>
      <c r="BX42" s="4">
        <v>54949</v>
      </c>
      <c r="BY42" s="4">
        <v>0</v>
      </c>
      <c r="BZ42" s="4">
        <v>0</v>
      </c>
      <c r="CA42" s="4">
        <v>0</v>
      </c>
      <c r="CB42" s="4">
        <v>13615631.89</v>
      </c>
      <c r="CC42" s="4">
        <v>0</v>
      </c>
      <c r="CD42" s="4">
        <v>2906285.52</v>
      </c>
      <c r="CE42" s="4">
        <v>1799402</v>
      </c>
      <c r="CF42" s="4">
        <v>0</v>
      </c>
      <c r="CG42" s="4">
        <v>4705687.52</v>
      </c>
      <c r="CH42" s="4">
        <v>18710395.03</v>
      </c>
      <c r="CI42" s="4">
        <v>37172161.53</v>
      </c>
      <c r="CJ42" s="4">
        <v>26077734.65</v>
      </c>
      <c r="CK42" s="4">
        <v>264569.93</v>
      </c>
      <c r="CL42" s="4">
        <v>82224861.14</v>
      </c>
      <c r="CM42" s="4">
        <v>-62119640.11</v>
      </c>
      <c r="CN42" s="4">
        <v>-4234336.22</v>
      </c>
      <c r="CO42" s="4">
        <v>-5100873.77</v>
      </c>
      <c r="CP42" s="4">
        <v>-71454850.1</v>
      </c>
      <c r="CQ42" s="4">
        <v>-21202750.78</v>
      </c>
      <c r="CR42" s="4">
        <v>549041.32</v>
      </c>
      <c r="CS42" s="4">
        <v>6414699.62</v>
      </c>
      <c r="CT42" s="4">
        <v>0</v>
      </c>
      <c r="CU42" s="4">
        <v>246981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-495590.51</v>
      </c>
      <c r="DC42" s="4">
        <v>-726013.79</v>
      </c>
      <c r="DD42" s="4">
        <v>0</v>
      </c>
      <c r="DE42" s="4">
        <v>-14487619.35</v>
      </c>
      <c r="DF42" s="4">
        <v>-3717608.31</v>
      </c>
      <c r="DG42" s="4">
        <v>15409990</v>
      </c>
      <c r="DH42" s="4">
        <v>-6251004.06</v>
      </c>
      <c r="DI42" s="4">
        <v>9251</v>
      </c>
      <c r="DJ42" s="4">
        <v>9168236.94</v>
      </c>
      <c r="DK42" s="4">
        <v>4295861.38</v>
      </c>
      <c r="DL42" s="4">
        <v>22728919.83</v>
      </c>
      <c r="DM42" s="4">
        <v>0</v>
      </c>
      <c r="DN42" s="4">
        <v>0</v>
      </c>
      <c r="DO42" s="4">
        <v>0</v>
      </c>
      <c r="DP42" s="4">
        <v>0</v>
      </c>
      <c r="DQ42" s="4">
        <v>0</v>
      </c>
      <c r="DR42" s="4">
        <v>22728919.83</v>
      </c>
      <c r="DS42" s="4">
        <v>0</v>
      </c>
      <c r="DT42" s="4">
        <v>8043568.9</v>
      </c>
      <c r="DU42" s="4">
        <v>957980</v>
      </c>
      <c r="DV42" s="4">
        <v>0</v>
      </c>
      <c r="DW42" s="4">
        <v>9001548.9</v>
      </c>
      <c r="DX42" s="11">
        <f>('KOV järjest'!Z42+Z42+BP42+DF42)/CL42</f>
        <v>-0.04990959927573069</v>
      </c>
      <c r="DY42" s="11">
        <f t="shared" si="0"/>
        <v>0.16694915308676675</v>
      </c>
    </row>
    <row r="43" spans="1:129" ht="12.75">
      <c r="A43" s="3" t="s">
        <v>102</v>
      </c>
      <c r="B43" s="4">
        <v>271887.55</v>
      </c>
      <c r="C43" s="4">
        <v>2870964.57</v>
      </c>
      <c r="D43" s="4">
        <v>2153182.2</v>
      </c>
      <c r="E43" s="4">
        <v>243348.75</v>
      </c>
      <c r="F43" s="4">
        <v>5539383.07</v>
      </c>
      <c r="G43" s="4">
        <v>-4379422.58</v>
      </c>
      <c r="H43" s="4">
        <v>-220159.93</v>
      </c>
      <c r="I43" s="4">
        <v>-781894.08</v>
      </c>
      <c r="J43" s="4">
        <v>-5381476.59</v>
      </c>
      <c r="K43" s="4">
        <v>-3350115.91</v>
      </c>
      <c r="L43" s="4">
        <v>0</v>
      </c>
      <c r="M43" s="4">
        <v>342500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-66562.93</v>
      </c>
      <c r="W43" s="4">
        <v>-66562.93</v>
      </c>
      <c r="X43" s="4">
        <v>0</v>
      </c>
      <c r="Y43" s="4">
        <v>-3074178.84</v>
      </c>
      <c r="Z43" s="4">
        <v>-2916272.36</v>
      </c>
      <c r="AA43" s="4">
        <v>3100000</v>
      </c>
      <c r="AB43" s="4">
        <v>-99946.65</v>
      </c>
      <c r="AC43" s="4">
        <v>0</v>
      </c>
      <c r="AD43" s="4">
        <v>3000053.35</v>
      </c>
      <c r="AE43" s="4">
        <v>-12801.81</v>
      </c>
      <c r="AF43" s="4">
        <v>3371964.49</v>
      </c>
      <c r="AG43" s="4">
        <v>0</v>
      </c>
      <c r="AH43" s="4">
        <v>374438.74</v>
      </c>
      <c r="AI43" s="4">
        <v>0</v>
      </c>
      <c r="AJ43" s="4">
        <v>0</v>
      </c>
      <c r="AK43" s="4">
        <v>0</v>
      </c>
      <c r="AL43" s="4">
        <v>3746403.23</v>
      </c>
      <c r="AM43" s="4">
        <v>0</v>
      </c>
      <c r="AN43" s="4">
        <v>178618.31</v>
      </c>
      <c r="AO43" s="4">
        <v>0</v>
      </c>
      <c r="AP43" s="4">
        <v>0</v>
      </c>
      <c r="AQ43" s="4">
        <v>178618.31</v>
      </c>
      <c r="AR43" s="4">
        <v>304446.1</v>
      </c>
      <c r="AS43" s="4">
        <v>3456520.49</v>
      </c>
      <c r="AT43" s="4">
        <v>2131038.92</v>
      </c>
      <c r="AU43" s="4">
        <v>289438.87</v>
      </c>
      <c r="AV43" s="4">
        <v>6181444.38</v>
      </c>
      <c r="AW43" s="4">
        <v>-4866648.84</v>
      </c>
      <c r="AX43" s="4">
        <v>-271564.29</v>
      </c>
      <c r="AY43" s="4">
        <v>-297742.47</v>
      </c>
      <c r="AZ43" s="4">
        <v>-5435955.6</v>
      </c>
      <c r="BA43" s="4">
        <v>-445618.8</v>
      </c>
      <c r="BB43" s="4">
        <v>0</v>
      </c>
      <c r="BC43" s="4">
        <v>2373287.75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-74971.88</v>
      </c>
      <c r="BM43" s="4">
        <v>-74971.88</v>
      </c>
      <c r="BN43" s="4">
        <v>0</v>
      </c>
      <c r="BO43" s="4">
        <v>1852697.07</v>
      </c>
      <c r="BP43" s="4">
        <v>2598185.85</v>
      </c>
      <c r="BQ43" s="4">
        <v>0</v>
      </c>
      <c r="BR43" s="4">
        <v>-2139611.32</v>
      </c>
      <c r="BS43" s="4">
        <v>0</v>
      </c>
      <c r="BT43" s="4">
        <v>-2139611.32</v>
      </c>
      <c r="BU43" s="4">
        <v>329973.22</v>
      </c>
      <c r="BV43" s="4">
        <v>1232353.17</v>
      </c>
      <c r="BW43" s="4">
        <v>0</v>
      </c>
      <c r="BX43" s="4">
        <v>489149.35</v>
      </c>
      <c r="BY43" s="4">
        <v>0</v>
      </c>
      <c r="BZ43" s="4">
        <v>0</v>
      </c>
      <c r="CA43" s="4">
        <v>0</v>
      </c>
      <c r="CB43" s="4">
        <v>1721502.52</v>
      </c>
      <c r="CC43" s="4">
        <v>0</v>
      </c>
      <c r="CD43" s="4">
        <v>508591.53</v>
      </c>
      <c r="CE43" s="4">
        <v>0</v>
      </c>
      <c r="CF43" s="4">
        <v>0</v>
      </c>
      <c r="CG43" s="4">
        <v>508591.53</v>
      </c>
      <c r="CH43" s="5">
        <v>449610.65</v>
      </c>
      <c r="CI43" s="5">
        <v>3961600.87</v>
      </c>
      <c r="CJ43" s="5">
        <v>1789985.92</v>
      </c>
      <c r="CK43" s="5">
        <v>178499.95</v>
      </c>
      <c r="CL43" s="5">
        <v>6379697.39</v>
      </c>
      <c r="CM43" s="5">
        <v>-5731516.8100000005</v>
      </c>
      <c r="CN43" s="5">
        <v>-289126.22</v>
      </c>
      <c r="CO43" s="5">
        <v>-504641.4</v>
      </c>
      <c r="CP43" s="5">
        <v>-6525284.43</v>
      </c>
      <c r="CQ43" s="5">
        <v>-1045395.4</v>
      </c>
      <c r="CR43" s="5">
        <v>0</v>
      </c>
      <c r="CS43" s="5">
        <v>1058477.71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-62137.73</v>
      </c>
      <c r="DC43" s="5">
        <v>-62137.73</v>
      </c>
      <c r="DD43" s="5">
        <v>0</v>
      </c>
      <c r="DE43" s="5">
        <v>-49055.42</v>
      </c>
      <c r="DF43" s="5">
        <v>-194642.46</v>
      </c>
      <c r="DG43" s="5">
        <v>159595</v>
      </c>
      <c r="DH43" s="5">
        <v>-163458.17</v>
      </c>
      <c r="DI43" s="5">
        <v>0</v>
      </c>
      <c r="DJ43" s="5">
        <v>-3863.17</v>
      </c>
      <c r="DK43" s="5">
        <v>-183732.09</v>
      </c>
      <c r="DL43" s="5">
        <v>1228490</v>
      </c>
      <c r="DM43" s="5">
        <v>0</v>
      </c>
      <c r="DN43" s="5">
        <v>0</v>
      </c>
      <c r="DO43" s="5">
        <v>0</v>
      </c>
      <c r="DP43" s="5">
        <v>0</v>
      </c>
      <c r="DQ43" s="5">
        <v>0</v>
      </c>
      <c r="DR43" s="5">
        <v>1228490</v>
      </c>
      <c r="DS43" s="5">
        <v>0</v>
      </c>
      <c r="DT43" s="5">
        <v>324859.44</v>
      </c>
      <c r="DU43" s="5">
        <v>0</v>
      </c>
      <c r="DV43" s="5">
        <v>0</v>
      </c>
      <c r="DW43" s="5">
        <v>324859.44</v>
      </c>
      <c r="DX43" s="11">
        <f>('KOV järjest'!Z43+Z43+BP43+DF43)/CL43</f>
        <v>-0.16684833698671717</v>
      </c>
      <c r="DY43" s="11">
        <f t="shared" si="0"/>
        <v>0.14164160222025832</v>
      </c>
    </row>
    <row r="44" spans="1:129" ht="12.75">
      <c r="A44" s="3" t="s">
        <v>103</v>
      </c>
      <c r="B44" s="4">
        <v>1628230.2</v>
      </c>
      <c r="C44" s="4">
        <v>8043275.47</v>
      </c>
      <c r="D44" s="4">
        <v>5906660.82</v>
      </c>
      <c r="E44" s="4">
        <v>63264.49</v>
      </c>
      <c r="F44" s="4">
        <v>15641430.98</v>
      </c>
      <c r="G44" s="4">
        <v>-12834483.96</v>
      </c>
      <c r="H44" s="4">
        <v>-818875.07</v>
      </c>
      <c r="I44" s="4">
        <v>-1438401.47</v>
      </c>
      <c r="J44" s="4">
        <v>-15091760.5</v>
      </c>
      <c r="K44" s="4">
        <v>-4747933.33</v>
      </c>
      <c r="L44" s="4">
        <v>35720</v>
      </c>
      <c r="M44" s="4">
        <v>2672683.84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-49611.4</v>
      </c>
      <c r="W44" s="4">
        <v>-48704.28</v>
      </c>
      <c r="X44" s="4">
        <v>0</v>
      </c>
      <c r="Y44" s="4">
        <v>-2089140.89</v>
      </c>
      <c r="Z44" s="4">
        <v>-1539470.41</v>
      </c>
      <c r="AA44" s="4">
        <v>2049557.08</v>
      </c>
      <c r="AB44" s="4">
        <v>-272377.58</v>
      </c>
      <c r="AC44" s="4">
        <v>0</v>
      </c>
      <c r="AD44" s="4">
        <v>1777179.5</v>
      </c>
      <c r="AE44" s="4">
        <v>73114.42</v>
      </c>
      <c r="AF44" s="4">
        <v>2595457.18</v>
      </c>
      <c r="AG44" s="4">
        <v>0</v>
      </c>
      <c r="AH44" s="4">
        <v>932.3</v>
      </c>
      <c r="AI44" s="4">
        <v>0</v>
      </c>
      <c r="AJ44" s="4">
        <v>0</v>
      </c>
      <c r="AK44" s="4">
        <v>0</v>
      </c>
      <c r="AL44" s="4">
        <v>2596389.48</v>
      </c>
      <c r="AM44" s="4">
        <v>0</v>
      </c>
      <c r="AN44" s="4">
        <v>1518675.82</v>
      </c>
      <c r="AO44" s="4">
        <v>0</v>
      </c>
      <c r="AP44" s="4">
        <v>0</v>
      </c>
      <c r="AQ44" s="4">
        <v>1518675.82</v>
      </c>
      <c r="AR44" s="4">
        <v>1857879.09</v>
      </c>
      <c r="AS44" s="4">
        <v>9694554.51</v>
      </c>
      <c r="AT44" s="4">
        <v>6245068.09</v>
      </c>
      <c r="AU44" s="4">
        <v>55245.04</v>
      </c>
      <c r="AV44" s="4">
        <v>17852746.73</v>
      </c>
      <c r="AW44" s="4">
        <v>-14890662.82</v>
      </c>
      <c r="AX44" s="4">
        <v>-764002.69</v>
      </c>
      <c r="AY44" s="4">
        <v>-1965909.07</v>
      </c>
      <c r="AZ44" s="4">
        <v>-17620574.58</v>
      </c>
      <c r="BA44" s="4">
        <v>-6131346.18</v>
      </c>
      <c r="BB44" s="4">
        <v>595796.6</v>
      </c>
      <c r="BC44" s="4">
        <v>7182316.16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-69659.94</v>
      </c>
      <c r="BM44" s="4">
        <v>-73265.06</v>
      </c>
      <c r="BN44" s="4">
        <v>0</v>
      </c>
      <c r="BO44" s="4">
        <v>1577106.64</v>
      </c>
      <c r="BP44" s="4">
        <v>1809278.79</v>
      </c>
      <c r="BQ44" s="4">
        <v>0</v>
      </c>
      <c r="BR44" s="4">
        <v>-1446548.73</v>
      </c>
      <c r="BS44" s="4">
        <v>0</v>
      </c>
      <c r="BT44" s="4">
        <v>-1446548.73</v>
      </c>
      <c r="BU44" s="4">
        <v>280189.81</v>
      </c>
      <c r="BV44" s="4">
        <v>1148908.45</v>
      </c>
      <c r="BW44" s="4">
        <v>0</v>
      </c>
      <c r="BX44" s="4">
        <v>932.3</v>
      </c>
      <c r="BY44" s="4">
        <v>0</v>
      </c>
      <c r="BZ44" s="4">
        <v>0</v>
      </c>
      <c r="CA44" s="4">
        <v>0</v>
      </c>
      <c r="CB44" s="4">
        <v>1149840.75</v>
      </c>
      <c r="CC44" s="4">
        <v>0</v>
      </c>
      <c r="CD44" s="4">
        <v>1798865.63</v>
      </c>
      <c r="CE44" s="4">
        <v>0</v>
      </c>
      <c r="CF44" s="4">
        <v>0</v>
      </c>
      <c r="CG44" s="4">
        <v>1798865.63</v>
      </c>
      <c r="CH44" s="4">
        <v>2271379.12</v>
      </c>
      <c r="CI44" s="4">
        <v>11994951.57</v>
      </c>
      <c r="CJ44" s="4">
        <v>6546117.5</v>
      </c>
      <c r="CK44" s="4">
        <v>65699.81</v>
      </c>
      <c r="CL44" s="4">
        <v>20878148</v>
      </c>
      <c r="CM44" s="4">
        <v>-16976910.01</v>
      </c>
      <c r="CN44" s="4">
        <v>-666561.74</v>
      </c>
      <c r="CO44" s="4">
        <v>-1087478.99</v>
      </c>
      <c r="CP44" s="4">
        <v>-18730950.74</v>
      </c>
      <c r="CQ44" s="4">
        <v>-1869258.14</v>
      </c>
      <c r="CR44" s="4">
        <v>-11932.22</v>
      </c>
      <c r="CS44" s="4">
        <v>1562065</v>
      </c>
      <c r="CT44" s="4">
        <v>-5000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-42594.54</v>
      </c>
      <c r="DC44" s="4">
        <v>-48637.06</v>
      </c>
      <c r="DD44" s="4">
        <v>0</v>
      </c>
      <c r="DE44" s="4">
        <v>-366719.9</v>
      </c>
      <c r="DF44" s="4">
        <v>1780477.36</v>
      </c>
      <c r="DG44" s="4">
        <v>0</v>
      </c>
      <c r="DH44" s="4">
        <v>-349136.06</v>
      </c>
      <c r="DI44" s="4">
        <v>0</v>
      </c>
      <c r="DJ44" s="4">
        <v>-349136.06</v>
      </c>
      <c r="DK44" s="4">
        <v>1880370.41</v>
      </c>
      <c r="DL44" s="4">
        <v>799772.39</v>
      </c>
      <c r="DM44" s="4">
        <v>0</v>
      </c>
      <c r="DN44" s="4">
        <v>197898.6</v>
      </c>
      <c r="DO44" s="4">
        <v>0</v>
      </c>
      <c r="DP44" s="4">
        <v>0</v>
      </c>
      <c r="DQ44" s="4">
        <v>0</v>
      </c>
      <c r="DR44" s="4">
        <v>997670.99</v>
      </c>
      <c r="DS44" s="4">
        <v>0</v>
      </c>
      <c r="DT44" s="4">
        <v>3679236.04</v>
      </c>
      <c r="DU44" s="4">
        <v>0</v>
      </c>
      <c r="DV44" s="4">
        <v>0</v>
      </c>
      <c r="DW44" s="4">
        <v>3679236.04</v>
      </c>
      <c r="DX44" s="11">
        <f>('KOV järjest'!Z44+Z44+BP44+DF44)/CL44</f>
        <v>0.11518288643226404</v>
      </c>
      <c r="DY44" s="11">
        <f t="shared" si="0"/>
        <v>0</v>
      </c>
    </row>
    <row r="45" spans="1:129" ht="12.75">
      <c r="A45" s="3" t="s">
        <v>104</v>
      </c>
      <c r="B45" s="4">
        <v>1176602.97</v>
      </c>
      <c r="C45" s="4">
        <v>2625135.23</v>
      </c>
      <c r="D45" s="4">
        <v>6312119.07</v>
      </c>
      <c r="E45" s="4">
        <v>44073.4</v>
      </c>
      <c r="F45" s="4">
        <v>10157930.67</v>
      </c>
      <c r="G45" s="4">
        <v>-9760124.92</v>
      </c>
      <c r="H45" s="4">
        <v>-620484</v>
      </c>
      <c r="I45" s="4">
        <v>-367728.63</v>
      </c>
      <c r="J45" s="4">
        <v>-10748337.55</v>
      </c>
      <c r="K45" s="4">
        <v>-766844.24</v>
      </c>
      <c r="L45" s="4">
        <v>323000</v>
      </c>
      <c r="M45" s="4">
        <v>504217.2</v>
      </c>
      <c r="N45" s="4">
        <v>0</v>
      </c>
      <c r="O45" s="4">
        <v>0</v>
      </c>
      <c r="P45" s="4">
        <v>0</v>
      </c>
      <c r="Q45" s="4">
        <v>0</v>
      </c>
      <c r="R45" s="4">
        <v>-502500</v>
      </c>
      <c r="S45" s="4">
        <v>1000</v>
      </c>
      <c r="T45" s="4">
        <v>0</v>
      </c>
      <c r="U45" s="4">
        <v>0</v>
      </c>
      <c r="V45" s="4">
        <v>-110312.21</v>
      </c>
      <c r="W45" s="4">
        <v>-129312.21</v>
      </c>
      <c r="X45" s="4">
        <v>0</v>
      </c>
      <c r="Y45" s="4">
        <v>-551439.25</v>
      </c>
      <c r="Z45" s="4">
        <v>-1141846.13</v>
      </c>
      <c r="AA45" s="4">
        <v>921000</v>
      </c>
      <c r="AB45" s="4">
        <v>-183731.25</v>
      </c>
      <c r="AC45" s="4">
        <v>0</v>
      </c>
      <c r="AD45" s="4">
        <v>737268.75</v>
      </c>
      <c r="AE45" s="4">
        <v>430374.79</v>
      </c>
      <c r="AF45" s="4">
        <v>4391888.75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4391888.75</v>
      </c>
      <c r="AM45" s="4">
        <v>0</v>
      </c>
      <c r="AN45" s="4">
        <v>689709.69</v>
      </c>
      <c r="AO45" s="4">
        <v>0</v>
      </c>
      <c r="AP45" s="4">
        <v>0</v>
      </c>
      <c r="AQ45" s="4">
        <v>689709.69</v>
      </c>
      <c r="AR45" s="4">
        <v>1198197.35</v>
      </c>
      <c r="AS45" s="4">
        <v>3539136.06</v>
      </c>
      <c r="AT45" s="4">
        <v>8087396.86</v>
      </c>
      <c r="AU45" s="4">
        <v>34256.38</v>
      </c>
      <c r="AV45" s="4">
        <v>12858986.65</v>
      </c>
      <c r="AW45" s="4">
        <v>-10400555.61</v>
      </c>
      <c r="AX45" s="4">
        <v>-611870.37</v>
      </c>
      <c r="AY45" s="4">
        <v>-867444.06</v>
      </c>
      <c r="AZ45" s="4">
        <v>-11879870.04</v>
      </c>
      <c r="BA45" s="4">
        <v>-2655674.76</v>
      </c>
      <c r="BB45" s="4">
        <v>497837.47</v>
      </c>
      <c r="BC45" s="4">
        <v>5696452.34</v>
      </c>
      <c r="BD45" s="4">
        <v>0</v>
      </c>
      <c r="BE45" s="4">
        <v>0</v>
      </c>
      <c r="BF45" s="4">
        <v>0</v>
      </c>
      <c r="BG45" s="4">
        <v>0</v>
      </c>
      <c r="BH45" s="4">
        <v>-1041000</v>
      </c>
      <c r="BI45" s="4">
        <v>0</v>
      </c>
      <c r="BJ45" s="4">
        <v>0</v>
      </c>
      <c r="BK45" s="4">
        <v>0</v>
      </c>
      <c r="BL45" s="4">
        <v>-198276.2</v>
      </c>
      <c r="BM45" s="4">
        <v>-200771.26</v>
      </c>
      <c r="BN45" s="4">
        <v>0</v>
      </c>
      <c r="BO45" s="4">
        <v>2299338.85</v>
      </c>
      <c r="BP45" s="4">
        <v>3278455.46</v>
      </c>
      <c r="BQ45" s="4">
        <v>2041000</v>
      </c>
      <c r="BR45" s="4">
        <v>-555226.08</v>
      </c>
      <c r="BS45" s="4">
        <v>0</v>
      </c>
      <c r="BT45" s="4">
        <v>1485773.92</v>
      </c>
      <c r="BU45" s="4">
        <v>1342484.66</v>
      </c>
      <c r="BV45" s="4">
        <v>5877662.67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5877662.67</v>
      </c>
      <c r="CC45" s="4">
        <v>0</v>
      </c>
      <c r="CD45" s="4">
        <v>2032194.35</v>
      </c>
      <c r="CE45" s="4">
        <v>0</v>
      </c>
      <c r="CF45" s="4">
        <v>0</v>
      </c>
      <c r="CG45" s="4">
        <v>2032194.35</v>
      </c>
      <c r="CH45" s="4">
        <v>1380750.06</v>
      </c>
      <c r="CI45" s="4">
        <v>4154637.48</v>
      </c>
      <c r="CJ45" s="4">
        <v>8823967.11</v>
      </c>
      <c r="CK45" s="4">
        <v>50538.7</v>
      </c>
      <c r="CL45" s="4">
        <v>14409893.35</v>
      </c>
      <c r="CM45" s="4">
        <v>-12665740.28</v>
      </c>
      <c r="CN45" s="4">
        <v>-704822.03</v>
      </c>
      <c r="CO45" s="4">
        <v>-1484259.34</v>
      </c>
      <c r="CP45" s="4">
        <v>-14854821.65</v>
      </c>
      <c r="CQ45" s="4">
        <v>-4671666.19</v>
      </c>
      <c r="CR45" s="4">
        <v>300000</v>
      </c>
      <c r="CS45" s="4">
        <v>2519558.05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-248007.97</v>
      </c>
      <c r="DC45" s="4">
        <v>-249087.17</v>
      </c>
      <c r="DD45" s="4">
        <v>0</v>
      </c>
      <c r="DE45" s="4">
        <v>-2100116.11</v>
      </c>
      <c r="DF45" s="4">
        <v>-2545044.41</v>
      </c>
      <c r="DG45" s="4">
        <v>800000</v>
      </c>
      <c r="DH45" s="4">
        <v>-1496071.34</v>
      </c>
      <c r="DI45" s="4">
        <v>0</v>
      </c>
      <c r="DJ45" s="4">
        <v>-696071.34</v>
      </c>
      <c r="DK45" s="4">
        <v>-1878989.86</v>
      </c>
      <c r="DL45" s="4">
        <v>5181591.33</v>
      </c>
      <c r="DM45" s="4">
        <v>0</v>
      </c>
      <c r="DN45" s="4">
        <v>0</v>
      </c>
      <c r="DO45" s="4">
        <v>0</v>
      </c>
      <c r="DP45" s="4">
        <v>0</v>
      </c>
      <c r="DQ45" s="4">
        <v>0</v>
      </c>
      <c r="DR45" s="4">
        <v>5181591.33</v>
      </c>
      <c r="DS45" s="4">
        <v>0</v>
      </c>
      <c r="DT45" s="4">
        <v>153204.49</v>
      </c>
      <c r="DU45" s="4">
        <v>0</v>
      </c>
      <c r="DV45" s="4">
        <v>0</v>
      </c>
      <c r="DW45" s="4">
        <v>153204.49</v>
      </c>
      <c r="DX45" s="11">
        <f>('KOV järjest'!Z45+Z45+BP45+DF45)/CL45</f>
        <v>-0.07075406564337966</v>
      </c>
      <c r="DY45" s="11">
        <f t="shared" si="0"/>
        <v>0.34895378597649374</v>
      </c>
    </row>
    <row r="46" spans="1:129" ht="12.75">
      <c r="A46" s="3" t="s">
        <v>105</v>
      </c>
      <c r="B46" s="4">
        <v>6539593.38</v>
      </c>
      <c r="C46" s="4">
        <v>8861237.23</v>
      </c>
      <c r="D46" s="4">
        <v>10654917.12</v>
      </c>
      <c r="E46" s="4">
        <v>178609.99</v>
      </c>
      <c r="F46" s="4">
        <v>26234357.72</v>
      </c>
      <c r="G46" s="4">
        <v>-21414055.33</v>
      </c>
      <c r="H46" s="4">
        <v>-1709457.36</v>
      </c>
      <c r="I46" s="4">
        <v>-3384985.89</v>
      </c>
      <c r="J46" s="4">
        <v>-26508498.58</v>
      </c>
      <c r="K46" s="4">
        <v>-12686238.66</v>
      </c>
      <c r="L46" s="4">
        <v>647789.22</v>
      </c>
      <c r="M46" s="4">
        <v>9597695.96</v>
      </c>
      <c r="N46" s="4">
        <v>-14483</v>
      </c>
      <c r="O46" s="4">
        <v>0</v>
      </c>
      <c r="P46" s="4">
        <v>0</v>
      </c>
      <c r="Q46" s="4">
        <v>0</v>
      </c>
      <c r="R46" s="4">
        <v>-297000</v>
      </c>
      <c r="S46" s="4">
        <v>0</v>
      </c>
      <c r="T46" s="4">
        <v>0</v>
      </c>
      <c r="U46" s="4">
        <v>0</v>
      </c>
      <c r="V46" s="4">
        <v>-158563.44</v>
      </c>
      <c r="W46" s="4">
        <v>-159567.68</v>
      </c>
      <c r="X46" s="4">
        <v>0</v>
      </c>
      <c r="Y46" s="4">
        <v>-2910799.92</v>
      </c>
      <c r="Z46" s="4">
        <v>-3184940.78</v>
      </c>
      <c r="AA46" s="4">
        <v>14808929.44</v>
      </c>
      <c r="AB46" s="4">
        <v>-8803014.16</v>
      </c>
      <c r="AC46" s="4">
        <v>-93408.28</v>
      </c>
      <c r="AD46" s="4">
        <v>5912507</v>
      </c>
      <c r="AE46" s="4">
        <v>3608035.11</v>
      </c>
      <c r="AF46" s="4">
        <v>6455915.28</v>
      </c>
      <c r="AG46" s="4">
        <v>0</v>
      </c>
      <c r="AH46" s="4">
        <v>0</v>
      </c>
      <c r="AI46" s="4">
        <v>0</v>
      </c>
      <c r="AJ46" s="4">
        <v>0</v>
      </c>
      <c r="AK46" s="4">
        <v>292191.35</v>
      </c>
      <c r="AL46" s="4">
        <v>6748106.63</v>
      </c>
      <c r="AM46" s="4">
        <v>0</v>
      </c>
      <c r="AN46" s="4">
        <v>3821069.85</v>
      </c>
      <c r="AO46" s="4">
        <v>0</v>
      </c>
      <c r="AP46" s="4">
        <v>0</v>
      </c>
      <c r="AQ46" s="4">
        <v>3821069.85</v>
      </c>
      <c r="AR46" s="4">
        <v>7869371.68</v>
      </c>
      <c r="AS46" s="4">
        <v>11132866.25</v>
      </c>
      <c r="AT46" s="4">
        <v>11077060.58</v>
      </c>
      <c r="AU46" s="4">
        <v>175988.53</v>
      </c>
      <c r="AV46" s="4">
        <v>30255287.04</v>
      </c>
      <c r="AW46" s="4">
        <v>-23436950.89</v>
      </c>
      <c r="AX46" s="4">
        <v>-2304783.35</v>
      </c>
      <c r="AY46" s="4">
        <v>-2339920.3</v>
      </c>
      <c r="AZ46" s="4">
        <v>-28081654.54</v>
      </c>
      <c r="BA46" s="4">
        <v>-7645391.43</v>
      </c>
      <c r="BB46" s="4">
        <v>129371.75</v>
      </c>
      <c r="BC46" s="4">
        <v>5173440</v>
      </c>
      <c r="BD46" s="4">
        <v>0</v>
      </c>
      <c r="BE46" s="4">
        <v>0</v>
      </c>
      <c r="BF46" s="4">
        <v>0</v>
      </c>
      <c r="BG46" s="4">
        <v>0</v>
      </c>
      <c r="BH46" s="4">
        <v>-615000</v>
      </c>
      <c r="BI46" s="4">
        <v>0</v>
      </c>
      <c r="BJ46" s="4">
        <v>0</v>
      </c>
      <c r="BK46" s="4">
        <v>0</v>
      </c>
      <c r="BL46" s="4">
        <v>-145137.67</v>
      </c>
      <c r="BM46" s="4">
        <v>-235991.1</v>
      </c>
      <c r="BN46" s="4">
        <v>0</v>
      </c>
      <c r="BO46" s="4">
        <v>-3102717.35</v>
      </c>
      <c r="BP46" s="4">
        <v>-929084.85</v>
      </c>
      <c r="BQ46" s="4">
        <v>0</v>
      </c>
      <c r="BR46" s="4">
        <v>-518559.48</v>
      </c>
      <c r="BS46" s="4">
        <v>0</v>
      </c>
      <c r="BT46" s="4">
        <v>-518559.48</v>
      </c>
      <c r="BU46" s="4">
        <v>-3094019.45</v>
      </c>
      <c r="BV46" s="4">
        <v>5937355.8</v>
      </c>
      <c r="BW46" s="4">
        <v>0</v>
      </c>
      <c r="BX46" s="4">
        <v>0</v>
      </c>
      <c r="BY46" s="4">
        <v>0</v>
      </c>
      <c r="BZ46" s="4">
        <v>0</v>
      </c>
      <c r="CA46" s="4">
        <v>146105.35</v>
      </c>
      <c r="CB46" s="4">
        <v>6083461.15</v>
      </c>
      <c r="CC46" s="4">
        <v>0</v>
      </c>
      <c r="CD46" s="4">
        <v>727050.4</v>
      </c>
      <c r="CE46" s="4">
        <v>0</v>
      </c>
      <c r="CF46" s="4">
        <v>0</v>
      </c>
      <c r="CG46" s="4">
        <v>727050.4</v>
      </c>
      <c r="CH46" s="5">
        <v>9128030.95</v>
      </c>
      <c r="CI46" s="5">
        <v>14868994.8</v>
      </c>
      <c r="CJ46" s="5">
        <v>12717471.35</v>
      </c>
      <c r="CK46" s="5">
        <v>201626.64</v>
      </c>
      <c r="CL46" s="5">
        <v>36916123.74</v>
      </c>
      <c r="CM46" s="5">
        <v>-29448818.01</v>
      </c>
      <c r="CN46" s="5">
        <v>-2478486.01</v>
      </c>
      <c r="CO46" s="5">
        <v>-2270834.16</v>
      </c>
      <c r="CP46" s="5">
        <v>-34198138.18</v>
      </c>
      <c r="CQ46" s="5">
        <v>-5390885.14</v>
      </c>
      <c r="CR46" s="5">
        <v>305583</v>
      </c>
      <c r="CS46" s="5">
        <v>4139874.95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-186079.75</v>
      </c>
      <c r="DC46" s="5">
        <v>-290638.59</v>
      </c>
      <c r="DD46" s="5">
        <v>0</v>
      </c>
      <c r="DE46" s="5">
        <v>-1131506.94</v>
      </c>
      <c r="DF46" s="5">
        <v>1586478.62</v>
      </c>
      <c r="DG46" s="5">
        <v>450000</v>
      </c>
      <c r="DH46" s="5">
        <v>-549712.87</v>
      </c>
      <c r="DI46" s="5">
        <v>0</v>
      </c>
      <c r="DJ46" s="5">
        <v>-99712.87</v>
      </c>
      <c r="DK46" s="5">
        <v>1677177.05</v>
      </c>
      <c r="DL46" s="5">
        <v>5837642.93</v>
      </c>
      <c r="DM46" s="5">
        <v>0</v>
      </c>
      <c r="DN46" s="5">
        <v>0</v>
      </c>
      <c r="DO46" s="5">
        <v>0</v>
      </c>
      <c r="DP46" s="5">
        <v>0</v>
      </c>
      <c r="DQ46" s="5">
        <v>0</v>
      </c>
      <c r="DR46" s="5">
        <v>5837642.93</v>
      </c>
      <c r="DS46" s="5">
        <v>0</v>
      </c>
      <c r="DT46" s="5">
        <v>2404227.45</v>
      </c>
      <c r="DU46" s="5">
        <v>0</v>
      </c>
      <c r="DV46" s="5">
        <v>0</v>
      </c>
      <c r="DW46" s="5">
        <v>2404227.45</v>
      </c>
      <c r="DX46" s="11">
        <f>('KOV järjest'!Z46+Z46+BP46+DF46)/CL46</f>
        <v>-0.05618525131750465</v>
      </c>
      <c r="DY46" s="11">
        <f t="shared" si="0"/>
        <v>0.09300585034825218</v>
      </c>
    </row>
    <row r="47" spans="1:129" ht="12.75">
      <c r="A47" s="3" t="s">
        <v>106</v>
      </c>
      <c r="B47" s="4">
        <v>1438422.56</v>
      </c>
      <c r="C47" s="4">
        <v>9024953.69</v>
      </c>
      <c r="D47" s="4">
        <v>14368096.04</v>
      </c>
      <c r="E47" s="4">
        <v>83398.17</v>
      </c>
      <c r="F47" s="4">
        <v>24914870.46</v>
      </c>
      <c r="G47" s="4">
        <v>-19356119.4</v>
      </c>
      <c r="H47" s="4">
        <v>-2300627.7</v>
      </c>
      <c r="I47" s="4">
        <v>-1902868.32</v>
      </c>
      <c r="J47" s="4">
        <v>-23559615.42</v>
      </c>
      <c r="K47" s="4">
        <v>-5189605.24</v>
      </c>
      <c r="L47" s="4">
        <v>17500</v>
      </c>
      <c r="M47" s="4">
        <v>1225411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-164972.72</v>
      </c>
      <c r="W47" s="4">
        <v>-152171.79</v>
      </c>
      <c r="X47" s="4">
        <v>0</v>
      </c>
      <c r="Y47" s="4">
        <v>-4111666.96</v>
      </c>
      <c r="Z47" s="4">
        <v>-2756411.92</v>
      </c>
      <c r="AA47" s="4">
        <v>3099998.27</v>
      </c>
      <c r="AB47" s="4">
        <v>-656928.72</v>
      </c>
      <c r="AC47" s="4">
        <v>0</v>
      </c>
      <c r="AD47" s="4">
        <v>2443069.55</v>
      </c>
      <c r="AE47" s="4">
        <v>-117271.07</v>
      </c>
      <c r="AF47" s="4">
        <v>4796151.02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4796151.02</v>
      </c>
      <c r="AM47" s="4">
        <v>0</v>
      </c>
      <c r="AN47" s="4">
        <v>45781.09</v>
      </c>
      <c r="AO47" s="4">
        <v>0</v>
      </c>
      <c r="AP47" s="4">
        <v>0</v>
      </c>
      <c r="AQ47" s="4">
        <v>45781.09</v>
      </c>
      <c r="AR47" s="4">
        <v>1512236.29</v>
      </c>
      <c r="AS47" s="4">
        <v>11520941.47</v>
      </c>
      <c r="AT47" s="4">
        <v>14397671.49</v>
      </c>
      <c r="AU47" s="4">
        <v>123820.59</v>
      </c>
      <c r="AV47" s="4">
        <v>27554669.84</v>
      </c>
      <c r="AW47" s="4">
        <v>-19465580.8</v>
      </c>
      <c r="AX47" s="4">
        <v>-2814777.25</v>
      </c>
      <c r="AY47" s="4">
        <v>-1563431.23</v>
      </c>
      <c r="AZ47" s="4">
        <v>-23843789.28</v>
      </c>
      <c r="BA47" s="4">
        <v>-3645066.39</v>
      </c>
      <c r="BB47" s="4">
        <v>10000</v>
      </c>
      <c r="BC47" s="4">
        <v>1219512.08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-194659.47</v>
      </c>
      <c r="BM47" s="4">
        <v>-197005.68</v>
      </c>
      <c r="BN47" s="4">
        <v>0</v>
      </c>
      <c r="BO47" s="4">
        <v>-2610213.78</v>
      </c>
      <c r="BP47" s="4">
        <v>1100666.78</v>
      </c>
      <c r="BQ47" s="4">
        <v>0</v>
      </c>
      <c r="BR47" s="4">
        <v>-659841.31</v>
      </c>
      <c r="BS47" s="4">
        <v>0</v>
      </c>
      <c r="BT47" s="4">
        <v>-659841.31</v>
      </c>
      <c r="BU47" s="4">
        <v>220205.18</v>
      </c>
      <c r="BV47" s="4">
        <v>4136309.71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4136309.71</v>
      </c>
      <c r="CC47" s="4">
        <v>0</v>
      </c>
      <c r="CD47" s="4">
        <v>265986.27</v>
      </c>
      <c r="CE47" s="4">
        <v>0</v>
      </c>
      <c r="CF47" s="4">
        <v>0</v>
      </c>
      <c r="CG47" s="4">
        <v>265986.27</v>
      </c>
      <c r="CH47" s="5">
        <v>1824800.56</v>
      </c>
      <c r="CI47" s="5">
        <v>14621674.87</v>
      </c>
      <c r="CJ47" s="5">
        <v>16700590.75</v>
      </c>
      <c r="CK47" s="5">
        <v>106413.99</v>
      </c>
      <c r="CL47" s="5">
        <v>33253480.17</v>
      </c>
      <c r="CM47" s="5">
        <v>-22485937.8</v>
      </c>
      <c r="CN47" s="5">
        <v>-2637915.74</v>
      </c>
      <c r="CO47" s="5">
        <v>-2341247.99</v>
      </c>
      <c r="CP47" s="5">
        <v>-27465101.53</v>
      </c>
      <c r="CQ47" s="5">
        <v>-6492286.63</v>
      </c>
      <c r="CR47" s="5">
        <v>321052</v>
      </c>
      <c r="CS47" s="5">
        <v>4745185.01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-216130.61</v>
      </c>
      <c r="DC47" s="5">
        <v>-220530.36</v>
      </c>
      <c r="DD47" s="5">
        <v>0</v>
      </c>
      <c r="DE47" s="5">
        <v>-1642180.23</v>
      </c>
      <c r="DF47" s="5">
        <v>4146198.41</v>
      </c>
      <c r="DG47" s="5">
        <v>241525.42</v>
      </c>
      <c r="DH47" s="5">
        <v>-714996.01</v>
      </c>
      <c r="DI47" s="5">
        <v>0</v>
      </c>
      <c r="DJ47" s="5">
        <v>-473470.59</v>
      </c>
      <c r="DK47" s="5">
        <v>2635657.33</v>
      </c>
      <c r="DL47" s="5">
        <v>3662839.12</v>
      </c>
      <c r="DM47" s="5">
        <v>0</v>
      </c>
      <c r="DN47" s="5">
        <v>0</v>
      </c>
      <c r="DO47" s="5">
        <v>0</v>
      </c>
      <c r="DP47" s="5">
        <v>0</v>
      </c>
      <c r="DQ47" s="5">
        <v>0</v>
      </c>
      <c r="DR47" s="5">
        <v>3662839.12</v>
      </c>
      <c r="DS47" s="5">
        <v>0</v>
      </c>
      <c r="DT47" s="5">
        <v>2901643.6</v>
      </c>
      <c r="DU47" s="5">
        <v>0</v>
      </c>
      <c r="DV47" s="5">
        <v>0</v>
      </c>
      <c r="DW47" s="5">
        <v>2901643.6</v>
      </c>
      <c r="DX47" s="11">
        <f>('KOV järjest'!Z47+Z47+BP47+DF47)/CL47</f>
        <v>0.07528117950969941</v>
      </c>
      <c r="DY47" s="11">
        <f t="shared" si="0"/>
        <v>0.02289070245004675</v>
      </c>
    </row>
    <row r="48" spans="1:129" ht="12.75">
      <c r="A48" s="3" t="s">
        <v>107</v>
      </c>
      <c r="B48" s="4">
        <v>500005.54</v>
      </c>
      <c r="C48" s="4">
        <v>3775340.91</v>
      </c>
      <c r="D48" s="4">
        <v>2980739.48</v>
      </c>
      <c r="E48" s="4">
        <v>42512.77</v>
      </c>
      <c r="F48" s="4">
        <v>7298598.7</v>
      </c>
      <c r="G48" s="4">
        <v>-6449785.01</v>
      </c>
      <c r="H48" s="4">
        <v>-540740.55</v>
      </c>
      <c r="I48" s="4">
        <v>-708227.73</v>
      </c>
      <c r="J48" s="4">
        <v>-7698753.29</v>
      </c>
      <c r="K48" s="4">
        <v>-2375027.01</v>
      </c>
      <c r="L48" s="4">
        <v>7500</v>
      </c>
      <c r="M48" s="4">
        <v>2041404.28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-20060.6</v>
      </c>
      <c r="W48" s="4">
        <v>-20096.68</v>
      </c>
      <c r="X48" s="4">
        <v>0</v>
      </c>
      <c r="Y48" s="4">
        <v>-346183.33</v>
      </c>
      <c r="Z48" s="4">
        <v>-746337.92</v>
      </c>
      <c r="AA48" s="4">
        <v>300000</v>
      </c>
      <c r="AB48" s="4">
        <v>-73153.35</v>
      </c>
      <c r="AC48" s="4">
        <v>0</v>
      </c>
      <c r="AD48" s="4">
        <v>226846.65</v>
      </c>
      <c r="AE48" s="4">
        <v>381310.98</v>
      </c>
      <c r="AF48" s="4">
        <v>480000</v>
      </c>
      <c r="AG48" s="4">
        <v>0</v>
      </c>
      <c r="AH48" s="4">
        <v>177384</v>
      </c>
      <c r="AI48" s="4">
        <v>0</v>
      </c>
      <c r="AJ48" s="4">
        <v>0</v>
      </c>
      <c r="AK48" s="4">
        <v>0</v>
      </c>
      <c r="AL48" s="4">
        <v>657384</v>
      </c>
      <c r="AM48" s="4">
        <v>0</v>
      </c>
      <c r="AN48" s="4">
        <v>383167.22</v>
      </c>
      <c r="AO48" s="4">
        <v>0</v>
      </c>
      <c r="AP48" s="4">
        <v>0</v>
      </c>
      <c r="AQ48" s="4">
        <v>383167.22</v>
      </c>
      <c r="AR48" s="4">
        <v>445548.23</v>
      </c>
      <c r="AS48" s="4">
        <v>4575527.61</v>
      </c>
      <c r="AT48" s="4">
        <v>2938704</v>
      </c>
      <c r="AU48" s="4">
        <v>28262.62</v>
      </c>
      <c r="AV48" s="4">
        <v>7988042.46</v>
      </c>
      <c r="AW48" s="4">
        <v>-7230645.69</v>
      </c>
      <c r="AX48" s="4">
        <v>-620923.58</v>
      </c>
      <c r="AY48" s="4">
        <v>-792377.71</v>
      </c>
      <c r="AZ48" s="4">
        <v>-8643946.98</v>
      </c>
      <c r="BA48" s="4">
        <v>-2501486.56</v>
      </c>
      <c r="BB48" s="4">
        <v>139157</v>
      </c>
      <c r="BC48" s="4">
        <v>3795764.58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-19848.33</v>
      </c>
      <c r="BM48" s="4">
        <v>-20046.27</v>
      </c>
      <c r="BN48" s="4">
        <v>0</v>
      </c>
      <c r="BO48" s="4">
        <v>1413586.69</v>
      </c>
      <c r="BP48" s="4">
        <v>757682.17</v>
      </c>
      <c r="BQ48" s="4">
        <v>0</v>
      </c>
      <c r="BR48" s="4">
        <v>-125448</v>
      </c>
      <c r="BS48" s="4">
        <v>0</v>
      </c>
      <c r="BT48" s="4">
        <v>-125448</v>
      </c>
      <c r="BU48" s="4">
        <v>-319365.93</v>
      </c>
      <c r="BV48" s="4">
        <v>354552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354552</v>
      </c>
      <c r="CC48" s="4">
        <v>0</v>
      </c>
      <c r="CD48" s="4">
        <v>63801.29</v>
      </c>
      <c r="CE48" s="4">
        <v>0</v>
      </c>
      <c r="CF48" s="4">
        <v>0</v>
      </c>
      <c r="CG48" s="4">
        <v>63801.29</v>
      </c>
      <c r="CH48" s="4">
        <v>1239891.56</v>
      </c>
      <c r="CI48" s="4">
        <v>5496695.43</v>
      </c>
      <c r="CJ48" s="4">
        <v>3636598.66</v>
      </c>
      <c r="CK48" s="4">
        <v>35507.73</v>
      </c>
      <c r="CL48" s="4">
        <v>10408693.38</v>
      </c>
      <c r="CM48" s="4">
        <v>-8887247.8</v>
      </c>
      <c r="CN48" s="4">
        <v>-668939.12</v>
      </c>
      <c r="CO48" s="4">
        <v>-648624.82</v>
      </c>
      <c r="CP48" s="4">
        <v>-10204811.74</v>
      </c>
      <c r="CQ48" s="4">
        <v>-1518045.92</v>
      </c>
      <c r="CR48" s="4">
        <v>1000</v>
      </c>
      <c r="CS48" s="4">
        <v>678000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-15053.13</v>
      </c>
      <c r="DC48" s="4">
        <v>-16073.58</v>
      </c>
      <c r="DD48" s="4">
        <v>0</v>
      </c>
      <c r="DE48" s="4">
        <v>-854099.05</v>
      </c>
      <c r="DF48" s="4">
        <v>-650217.41</v>
      </c>
      <c r="DG48" s="4">
        <v>0</v>
      </c>
      <c r="DH48" s="4">
        <v>-125448</v>
      </c>
      <c r="DI48" s="4">
        <v>0</v>
      </c>
      <c r="DJ48" s="4">
        <v>-125448</v>
      </c>
      <c r="DK48" s="4">
        <v>-62173.05</v>
      </c>
      <c r="DL48" s="4">
        <v>229104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4">
        <v>229104</v>
      </c>
      <c r="DS48" s="4">
        <v>0</v>
      </c>
      <c r="DT48" s="4">
        <v>1628.24</v>
      </c>
      <c r="DU48" s="4">
        <v>0</v>
      </c>
      <c r="DV48" s="4">
        <v>0</v>
      </c>
      <c r="DW48" s="4">
        <v>1628.24</v>
      </c>
      <c r="DX48" s="11">
        <f>('KOV järjest'!Z48+Z48+BP48+DF48)/CL48</f>
        <v>-0.06993676472387354</v>
      </c>
      <c r="DY48" s="11">
        <f t="shared" si="0"/>
        <v>0.021854401094866336</v>
      </c>
    </row>
    <row r="49" spans="1:129" ht="12.75">
      <c r="A49" s="3" t="s">
        <v>108</v>
      </c>
      <c r="B49" s="4">
        <v>5524288.33</v>
      </c>
      <c r="C49" s="4">
        <v>18070318.78</v>
      </c>
      <c r="D49" s="4">
        <v>15017616.26</v>
      </c>
      <c r="E49" s="4">
        <v>209526.84</v>
      </c>
      <c r="F49" s="4">
        <v>38821750.21</v>
      </c>
      <c r="G49" s="4">
        <v>-29334545.74</v>
      </c>
      <c r="H49" s="4">
        <v>-3527362.38</v>
      </c>
      <c r="I49" s="4">
        <v>-2201049.68</v>
      </c>
      <c r="J49" s="4">
        <v>-35062957.8</v>
      </c>
      <c r="K49" s="4">
        <v>-10961331.67</v>
      </c>
      <c r="L49" s="4">
        <v>70008</v>
      </c>
      <c r="M49" s="4">
        <v>6559528.53</v>
      </c>
      <c r="N49" s="4">
        <v>-703750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-41695.42</v>
      </c>
      <c r="W49" s="4">
        <v>-107114.24</v>
      </c>
      <c r="X49" s="4">
        <v>0</v>
      </c>
      <c r="Y49" s="4">
        <v>-5077240.56</v>
      </c>
      <c r="Z49" s="4">
        <v>-1318448.15</v>
      </c>
      <c r="AA49" s="4">
        <v>1500000.07</v>
      </c>
      <c r="AB49" s="4">
        <v>-1068659.37</v>
      </c>
      <c r="AC49" s="4">
        <v>0</v>
      </c>
      <c r="AD49" s="4">
        <v>431340.7</v>
      </c>
      <c r="AE49" s="4">
        <v>282449.93</v>
      </c>
      <c r="AF49" s="4">
        <v>3975205.39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3975205.39</v>
      </c>
      <c r="AM49" s="4">
        <v>0</v>
      </c>
      <c r="AN49" s="4">
        <v>3254879.78</v>
      </c>
      <c r="AO49" s="4">
        <v>0</v>
      </c>
      <c r="AP49" s="4">
        <v>0</v>
      </c>
      <c r="AQ49" s="4">
        <v>3254879.78</v>
      </c>
      <c r="AR49" s="4">
        <v>6158191.36</v>
      </c>
      <c r="AS49" s="4">
        <v>21692224.77</v>
      </c>
      <c r="AT49" s="4">
        <v>17207349.85</v>
      </c>
      <c r="AU49" s="4">
        <v>428147.16</v>
      </c>
      <c r="AV49" s="4">
        <v>45485913.14</v>
      </c>
      <c r="AW49" s="4">
        <v>-34222513.78</v>
      </c>
      <c r="AX49" s="4">
        <v>-3213354.06</v>
      </c>
      <c r="AY49" s="4">
        <v>-5481988.84</v>
      </c>
      <c r="AZ49" s="4">
        <v>-42917856.68</v>
      </c>
      <c r="BA49" s="4">
        <v>-22149048.46</v>
      </c>
      <c r="BB49" s="4">
        <v>1520</v>
      </c>
      <c r="BC49" s="4">
        <v>10321580.78</v>
      </c>
      <c r="BD49" s="4">
        <v>-36930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-262000.45</v>
      </c>
      <c r="BM49" s="4">
        <v>-364083.84</v>
      </c>
      <c r="BN49" s="4">
        <v>0</v>
      </c>
      <c r="BO49" s="4">
        <v>-12124878.13</v>
      </c>
      <c r="BP49" s="4">
        <v>-9556821.67</v>
      </c>
      <c r="BQ49" s="4">
        <v>17346065.15</v>
      </c>
      <c r="BR49" s="4">
        <v>-1383551.28</v>
      </c>
      <c r="BS49" s="4">
        <v>0</v>
      </c>
      <c r="BT49" s="4">
        <v>15962513.87</v>
      </c>
      <c r="BU49" s="4">
        <v>1984765.27</v>
      </c>
      <c r="BV49" s="4">
        <v>19948060.25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19948060.25</v>
      </c>
      <c r="CC49" s="4">
        <v>0</v>
      </c>
      <c r="CD49" s="4">
        <v>5239645.05</v>
      </c>
      <c r="CE49" s="4">
        <v>0</v>
      </c>
      <c r="CF49" s="4">
        <v>0</v>
      </c>
      <c r="CG49" s="4">
        <v>5239645.05</v>
      </c>
      <c r="CH49" s="4">
        <v>7329957.05</v>
      </c>
      <c r="CI49" s="4">
        <v>26269716.17</v>
      </c>
      <c r="CJ49" s="4">
        <v>18529004.92</v>
      </c>
      <c r="CK49" s="4">
        <v>158562.04</v>
      </c>
      <c r="CL49" s="4">
        <v>52287240.18</v>
      </c>
      <c r="CM49" s="4">
        <v>-39005676.04</v>
      </c>
      <c r="CN49" s="4">
        <v>-3462735.73</v>
      </c>
      <c r="CO49" s="4">
        <v>-3065223.58</v>
      </c>
      <c r="CP49" s="4">
        <v>-45533635.35</v>
      </c>
      <c r="CQ49" s="4">
        <v>-7994473.2</v>
      </c>
      <c r="CR49" s="4">
        <v>0</v>
      </c>
      <c r="CS49" s="4">
        <v>3572231.21</v>
      </c>
      <c r="CT49" s="4">
        <v>-216124.78</v>
      </c>
      <c r="CU49" s="4">
        <v>59322.06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-620105.64</v>
      </c>
      <c r="DC49" s="4">
        <v>-821734.15</v>
      </c>
      <c r="DD49" s="4">
        <v>0</v>
      </c>
      <c r="DE49" s="4">
        <v>-5199150.35</v>
      </c>
      <c r="DF49" s="4">
        <v>1554454.48</v>
      </c>
      <c r="DG49" s="4">
        <v>0</v>
      </c>
      <c r="DH49" s="4">
        <v>-3011507.02</v>
      </c>
      <c r="DI49" s="4">
        <v>0</v>
      </c>
      <c r="DJ49" s="4">
        <v>-3011507.02</v>
      </c>
      <c r="DK49" s="4">
        <v>-1845997.49</v>
      </c>
      <c r="DL49" s="4">
        <v>16936553.23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16936553.23</v>
      </c>
      <c r="DS49" s="4">
        <v>0</v>
      </c>
      <c r="DT49" s="4">
        <v>3393647.56</v>
      </c>
      <c r="DU49" s="4">
        <v>0</v>
      </c>
      <c r="DV49" s="4">
        <v>0</v>
      </c>
      <c r="DW49" s="4">
        <v>3393647.56</v>
      </c>
      <c r="DX49" s="11">
        <f>('KOV järjest'!Z49+Z49+BP49+DF49)/CL49</f>
        <v>-0.30196077103413876</v>
      </c>
      <c r="DY49" s="11">
        <f t="shared" si="0"/>
        <v>0.259009762675908</v>
      </c>
    </row>
    <row r="50" spans="1:129" ht="12.75">
      <c r="A50" s="3" t="s">
        <v>109</v>
      </c>
      <c r="B50" s="4">
        <v>1115163.52</v>
      </c>
      <c r="C50" s="4">
        <v>4184994.06</v>
      </c>
      <c r="D50" s="4">
        <v>5495480.64</v>
      </c>
      <c r="E50" s="4">
        <v>58510.33</v>
      </c>
      <c r="F50" s="4">
        <v>10854148.55</v>
      </c>
      <c r="G50" s="4">
        <v>-8996670.66</v>
      </c>
      <c r="H50" s="4">
        <v>-982056.1</v>
      </c>
      <c r="I50" s="4">
        <v>-548109.98</v>
      </c>
      <c r="J50" s="4">
        <v>-10526836.74</v>
      </c>
      <c r="K50" s="4">
        <v>-770213.55</v>
      </c>
      <c r="L50" s="4">
        <v>121005</v>
      </c>
      <c r="M50" s="4">
        <v>783999.7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-35209.38</v>
      </c>
      <c r="W50" s="4">
        <v>-36903.48</v>
      </c>
      <c r="X50" s="4">
        <v>0</v>
      </c>
      <c r="Y50" s="4">
        <v>99581.77</v>
      </c>
      <c r="Z50" s="4">
        <v>426893.58</v>
      </c>
      <c r="AA50" s="4">
        <v>370000</v>
      </c>
      <c r="AB50" s="4">
        <v>-174565.96</v>
      </c>
      <c r="AC50" s="4">
        <v>0</v>
      </c>
      <c r="AD50" s="4">
        <v>195434.04</v>
      </c>
      <c r="AE50" s="4">
        <v>385857.46</v>
      </c>
      <c r="AF50" s="4">
        <v>911734.04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911734.04</v>
      </c>
      <c r="AM50" s="4">
        <v>0</v>
      </c>
      <c r="AN50" s="4">
        <v>652860.77</v>
      </c>
      <c r="AO50" s="4">
        <v>0</v>
      </c>
      <c r="AP50" s="4">
        <v>0</v>
      </c>
      <c r="AQ50" s="4">
        <v>652860.77</v>
      </c>
      <c r="AR50" s="4">
        <v>1386724.69</v>
      </c>
      <c r="AS50" s="4">
        <v>4709360.15</v>
      </c>
      <c r="AT50" s="4">
        <v>5821693.04</v>
      </c>
      <c r="AU50" s="4">
        <v>104387.03</v>
      </c>
      <c r="AV50" s="4">
        <v>12022164.91</v>
      </c>
      <c r="AW50" s="4">
        <v>-9560324.55</v>
      </c>
      <c r="AX50" s="4">
        <v>-1076566.58</v>
      </c>
      <c r="AY50" s="4">
        <v>-664061.68</v>
      </c>
      <c r="AZ50" s="4">
        <v>-11300952.81</v>
      </c>
      <c r="BA50" s="4">
        <v>-1194533.16</v>
      </c>
      <c r="BB50" s="4">
        <v>0</v>
      </c>
      <c r="BC50" s="4">
        <v>1169140.2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-40749.35</v>
      </c>
      <c r="BM50" s="4">
        <v>-44014.71</v>
      </c>
      <c r="BN50" s="4">
        <v>0</v>
      </c>
      <c r="BO50" s="4">
        <v>-66142.31</v>
      </c>
      <c r="BP50" s="4">
        <v>655069.79</v>
      </c>
      <c r="BQ50" s="4">
        <v>218503.39</v>
      </c>
      <c r="BR50" s="4">
        <v>-315902.22</v>
      </c>
      <c r="BS50" s="4">
        <v>0</v>
      </c>
      <c r="BT50" s="4">
        <v>-97398.83</v>
      </c>
      <c r="BU50" s="4">
        <v>587825.64</v>
      </c>
      <c r="BV50" s="4">
        <v>814335.21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814335.21</v>
      </c>
      <c r="CC50" s="4">
        <v>0</v>
      </c>
      <c r="CD50" s="4">
        <v>1240686.41</v>
      </c>
      <c r="CE50" s="4">
        <v>0</v>
      </c>
      <c r="CF50" s="4">
        <v>0</v>
      </c>
      <c r="CG50" s="4">
        <v>1240686.41</v>
      </c>
      <c r="CH50" s="4">
        <v>1547870.78</v>
      </c>
      <c r="CI50" s="4">
        <v>6073611.77</v>
      </c>
      <c r="CJ50" s="4">
        <v>6439064.7</v>
      </c>
      <c r="CK50" s="4">
        <v>92789.51</v>
      </c>
      <c r="CL50" s="4">
        <v>14153336.76</v>
      </c>
      <c r="CM50" s="4">
        <v>-10945041.05</v>
      </c>
      <c r="CN50" s="4">
        <v>-1012955.59</v>
      </c>
      <c r="CO50" s="4">
        <v>-749598.26</v>
      </c>
      <c r="CP50" s="4">
        <v>-12707594.9</v>
      </c>
      <c r="CQ50" s="4">
        <v>-1797926.77</v>
      </c>
      <c r="CR50" s="4">
        <v>205595</v>
      </c>
      <c r="CS50" s="4">
        <v>1228267.45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-41210.89</v>
      </c>
      <c r="DC50" s="4">
        <v>-44727.28</v>
      </c>
      <c r="DD50" s="4">
        <v>0</v>
      </c>
      <c r="DE50" s="4">
        <v>-405275.21</v>
      </c>
      <c r="DF50" s="4">
        <v>1040466.65</v>
      </c>
      <c r="DG50" s="4">
        <v>380508.47</v>
      </c>
      <c r="DH50" s="4">
        <v>-371340.81</v>
      </c>
      <c r="DI50" s="4">
        <v>0</v>
      </c>
      <c r="DJ50" s="4">
        <v>9167.66</v>
      </c>
      <c r="DK50" s="4">
        <v>640408.64</v>
      </c>
      <c r="DL50" s="4">
        <v>823502.87</v>
      </c>
      <c r="DM50" s="4">
        <v>0</v>
      </c>
      <c r="DN50" s="4">
        <v>0</v>
      </c>
      <c r="DO50" s="4">
        <v>0</v>
      </c>
      <c r="DP50" s="4">
        <v>0</v>
      </c>
      <c r="DQ50" s="4">
        <v>0</v>
      </c>
      <c r="DR50" s="4">
        <v>823502.87</v>
      </c>
      <c r="DS50" s="4">
        <v>0</v>
      </c>
      <c r="DT50" s="4">
        <v>1881095.05</v>
      </c>
      <c r="DU50" s="4">
        <v>0</v>
      </c>
      <c r="DV50" s="4">
        <v>0</v>
      </c>
      <c r="DW50" s="4">
        <v>1881095.05</v>
      </c>
      <c r="DX50" s="11">
        <f>('KOV järjest'!Z50+Z50+BP50+DF50)/CL50</f>
        <v>0.1159789015011044</v>
      </c>
      <c r="DY50" s="11">
        <f t="shared" si="0"/>
        <v>0</v>
      </c>
    </row>
    <row r="51" spans="1:129" ht="12.75">
      <c r="A51" s="3" t="s">
        <v>110</v>
      </c>
      <c r="B51" s="4">
        <v>381849.01</v>
      </c>
      <c r="C51" s="4">
        <v>2816798.59</v>
      </c>
      <c r="D51" s="4">
        <v>4677483.73</v>
      </c>
      <c r="E51" s="4">
        <v>8858.74</v>
      </c>
      <c r="F51" s="4">
        <v>7884990.07</v>
      </c>
      <c r="G51" s="4">
        <v>-6581758.87</v>
      </c>
      <c r="H51" s="4">
        <v>-1035232.53</v>
      </c>
      <c r="I51" s="4">
        <v>-526042.71</v>
      </c>
      <c r="J51" s="4">
        <v>-8143034.11</v>
      </c>
      <c r="K51" s="4">
        <v>-544863</v>
      </c>
      <c r="L51" s="4">
        <v>-36.5</v>
      </c>
      <c r="M51" s="4">
        <v>642310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1621.74</v>
      </c>
      <c r="W51" s="4">
        <v>-419.74</v>
      </c>
      <c r="X51" s="4">
        <v>0</v>
      </c>
      <c r="Y51" s="4">
        <v>99032.24</v>
      </c>
      <c r="Z51" s="4">
        <v>-159011.8</v>
      </c>
      <c r="AA51" s="4">
        <v>199737.97</v>
      </c>
      <c r="AB51" s="4">
        <v>0</v>
      </c>
      <c r="AC51" s="4">
        <v>0</v>
      </c>
      <c r="AD51" s="4">
        <v>199737.97</v>
      </c>
      <c r="AE51" s="4">
        <v>2153287.67</v>
      </c>
      <c r="AF51" s="4">
        <v>199737.97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199737.97</v>
      </c>
      <c r="AM51" s="4">
        <v>0</v>
      </c>
      <c r="AN51" s="4">
        <v>2214567.51</v>
      </c>
      <c r="AO51" s="4">
        <v>0</v>
      </c>
      <c r="AP51" s="4">
        <v>0</v>
      </c>
      <c r="AQ51" s="4">
        <v>2214567.51</v>
      </c>
      <c r="AR51" s="4">
        <v>472268.16</v>
      </c>
      <c r="AS51" s="4">
        <v>3773300.52</v>
      </c>
      <c r="AT51" s="4">
        <v>6739980.84</v>
      </c>
      <c r="AU51" s="4">
        <v>50547.46</v>
      </c>
      <c r="AV51" s="4">
        <v>11036096.98</v>
      </c>
      <c r="AW51" s="4">
        <v>-7602729.52</v>
      </c>
      <c r="AX51" s="4">
        <v>-1420805.86</v>
      </c>
      <c r="AY51" s="4">
        <v>-886577.72</v>
      </c>
      <c r="AZ51" s="4">
        <v>-9910113.1</v>
      </c>
      <c r="BA51" s="4">
        <v>-4346601.45</v>
      </c>
      <c r="BB51" s="4">
        <v>1000</v>
      </c>
      <c r="BC51" s="4">
        <v>3957855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-6529.73</v>
      </c>
      <c r="BM51" s="4">
        <v>-6529.73</v>
      </c>
      <c r="BN51" s="4">
        <v>0</v>
      </c>
      <c r="BO51" s="4">
        <v>-394276.18</v>
      </c>
      <c r="BP51" s="4">
        <v>731707.7</v>
      </c>
      <c r="BQ51" s="4">
        <v>299673.98</v>
      </c>
      <c r="BR51" s="4">
        <v>-173207.71</v>
      </c>
      <c r="BS51" s="4">
        <v>0</v>
      </c>
      <c r="BT51" s="4">
        <v>126466.27</v>
      </c>
      <c r="BU51" s="4">
        <v>-1529584.33</v>
      </c>
      <c r="BV51" s="4">
        <v>326204.24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326204.24</v>
      </c>
      <c r="CC51" s="4">
        <v>0</v>
      </c>
      <c r="CD51" s="4">
        <v>684983.18</v>
      </c>
      <c r="CE51" s="4">
        <v>0</v>
      </c>
      <c r="CF51" s="4">
        <v>0</v>
      </c>
      <c r="CG51" s="4">
        <v>684983.18</v>
      </c>
      <c r="CH51" s="4">
        <v>622828.85</v>
      </c>
      <c r="CI51" s="4">
        <v>5013380.41</v>
      </c>
      <c r="CJ51" s="4">
        <v>9008908.17</v>
      </c>
      <c r="CK51" s="4">
        <v>22901.5</v>
      </c>
      <c r="CL51" s="4">
        <v>14668018.93</v>
      </c>
      <c r="CM51" s="4">
        <v>-9101972.29</v>
      </c>
      <c r="CN51" s="4">
        <v>-1495877.26</v>
      </c>
      <c r="CO51" s="4">
        <v>-1152432.17</v>
      </c>
      <c r="CP51" s="4">
        <v>-11750281.72</v>
      </c>
      <c r="CQ51" s="4">
        <v>-3408433.95</v>
      </c>
      <c r="CR51" s="4">
        <v>0</v>
      </c>
      <c r="CS51" s="4">
        <v>517140.56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-10455.11</v>
      </c>
      <c r="DC51" s="4">
        <v>-11195.89</v>
      </c>
      <c r="DD51" s="4">
        <v>0</v>
      </c>
      <c r="DE51" s="4">
        <v>-2901748.5</v>
      </c>
      <c r="DF51" s="4">
        <v>15988.71</v>
      </c>
      <c r="DG51" s="4">
        <v>0</v>
      </c>
      <c r="DH51" s="4">
        <v>-168116.94</v>
      </c>
      <c r="DI51" s="4">
        <v>0</v>
      </c>
      <c r="DJ51" s="4">
        <v>-168116.94</v>
      </c>
      <c r="DK51" s="4">
        <v>-307483.34</v>
      </c>
      <c r="DL51" s="4">
        <v>158087.3</v>
      </c>
      <c r="DM51" s="4">
        <v>0</v>
      </c>
      <c r="DN51" s="4">
        <v>0</v>
      </c>
      <c r="DO51" s="4">
        <v>0</v>
      </c>
      <c r="DP51" s="4">
        <v>0</v>
      </c>
      <c r="DQ51" s="4">
        <v>0</v>
      </c>
      <c r="DR51" s="4">
        <v>158087.3</v>
      </c>
      <c r="DS51" s="4">
        <v>0</v>
      </c>
      <c r="DT51" s="4">
        <v>377499.84</v>
      </c>
      <c r="DU51" s="4">
        <v>0</v>
      </c>
      <c r="DV51" s="4">
        <v>0</v>
      </c>
      <c r="DW51" s="4">
        <v>377499.84</v>
      </c>
      <c r="DX51" s="11">
        <f>('KOV järjest'!Z51+Z51+BP51+DF51)/CL51</f>
        <v>0.030855084940908238</v>
      </c>
      <c r="DY51" s="11">
        <f t="shared" si="0"/>
        <v>0</v>
      </c>
    </row>
    <row r="52" spans="1:129" ht="12.75">
      <c r="A52" s="3" t="s">
        <v>111</v>
      </c>
      <c r="B52" s="4">
        <v>7485179.21</v>
      </c>
      <c r="C52" s="4">
        <v>23794860.76</v>
      </c>
      <c r="D52" s="4">
        <v>20286251.9</v>
      </c>
      <c r="E52" s="4">
        <v>573802.21</v>
      </c>
      <c r="F52" s="4">
        <v>52140094.08</v>
      </c>
      <c r="G52" s="4">
        <v>-40490405.14</v>
      </c>
      <c r="H52" s="4">
        <v>-3089602.01</v>
      </c>
      <c r="I52" s="4">
        <v>-2780445.51</v>
      </c>
      <c r="J52" s="4">
        <v>-46360452.66</v>
      </c>
      <c r="K52" s="4">
        <v>-9923288.28</v>
      </c>
      <c r="L52" s="4">
        <v>412200</v>
      </c>
      <c r="M52" s="4">
        <v>2069582.2</v>
      </c>
      <c r="N52" s="4">
        <v>144545.02</v>
      </c>
      <c r="O52" s="4">
        <v>0</v>
      </c>
      <c r="P52" s="4">
        <v>0</v>
      </c>
      <c r="Q52" s="4">
        <v>0</v>
      </c>
      <c r="R52" s="4">
        <v>-88500</v>
      </c>
      <c r="S52" s="4">
        <v>0</v>
      </c>
      <c r="T52" s="4">
        <v>0</v>
      </c>
      <c r="U52" s="4">
        <v>68040</v>
      </c>
      <c r="V52" s="4">
        <v>-216372.36</v>
      </c>
      <c r="W52" s="4">
        <v>-298849.66</v>
      </c>
      <c r="X52" s="4">
        <v>0</v>
      </c>
      <c r="Y52" s="4">
        <v>-7533793.42</v>
      </c>
      <c r="Z52" s="4">
        <v>-1754152</v>
      </c>
      <c r="AA52" s="4">
        <v>3145000</v>
      </c>
      <c r="AB52" s="4">
        <v>-2638318.86</v>
      </c>
      <c r="AC52" s="4">
        <v>0</v>
      </c>
      <c r="AD52" s="4">
        <v>506681.14</v>
      </c>
      <c r="AE52" s="4">
        <v>186148.21</v>
      </c>
      <c r="AF52" s="4">
        <v>10081411.04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10081411.04</v>
      </c>
      <c r="AM52" s="4">
        <v>0</v>
      </c>
      <c r="AN52" s="4">
        <v>1776698.02</v>
      </c>
      <c r="AO52" s="4">
        <v>0</v>
      </c>
      <c r="AP52" s="4">
        <v>0</v>
      </c>
      <c r="AQ52" s="4">
        <v>1776698.02</v>
      </c>
      <c r="AR52" s="4">
        <v>9309983.59</v>
      </c>
      <c r="AS52" s="4">
        <v>28644425.19</v>
      </c>
      <c r="AT52" s="4">
        <v>21353407.93</v>
      </c>
      <c r="AU52" s="4">
        <v>425281.97</v>
      </c>
      <c r="AV52" s="4">
        <v>59733098.68</v>
      </c>
      <c r="AW52" s="4">
        <v>-47147487.38</v>
      </c>
      <c r="AX52" s="4">
        <v>-4115730.27</v>
      </c>
      <c r="AY52" s="4">
        <v>-2781637.54</v>
      </c>
      <c r="AZ52" s="4">
        <v>-54044855.19</v>
      </c>
      <c r="BA52" s="4">
        <v>-27058558.68</v>
      </c>
      <c r="BB52" s="4">
        <v>107542.37</v>
      </c>
      <c r="BC52" s="4">
        <v>24684809.23</v>
      </c>
      <c r="BD52" s="4">
        <v>-611761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56350</v>
      </c>
      <c r="BL52" s="4">
        <v>-322059.91</v>
      </c>
      <c r="BM52" s="4">
        <v>-401402.57</v>
      </c>
      <c r="BN52" s="4">
        <v>0</v>
      </c>
      <c r="BO52" s="4">
        <v>-3143677.99</v>
      </c>
      <c r="BP52" s="4">
        <v>2544565.5</v>
      </c>
      <c r="BQ52" s="4">
        <v>3117924.66</v>
      </c>
      <c r="BR52" s="4">
        <v>-3085455.15</v>
      </c>
      <c r="BS52" s="4">
        <v>0</v>
      </c>
      <c r="BT52" s="4">
        <v>32469.51</v>
      </c>
      <c r="BU52" s="4">
        <v>2307737.94</v>
      </c>
      <c r="BV52" s="4">
        <v>10113880.55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10113880.55</v>
      </c>
      <c r="CC52" s="4">
        <v>0</v>
      </c>
      <c r="CD52" s="4">
        <v>4084435.96</v>
      </c>
      <c r="CE52" s="4">
        <v>0</v>
      </c>
      <c r="CF52" s="4">
        <v>0</v>
      </c>
      <c r="CG52" s="4">
        <v>4084435.96</v>
      </c>
      <c r="CH52" s="4">
        <v>10145271.98</v>
      </c>
      <c r="CI52" s="4">
        <v>35964998.58</v>
      </c>
      <c r="CJ52" s="4">
        <v>22970749.28</v>
      </c>
      <c r="CK52" s="4">
        <v>474730.97</v>
      </c>
      <c r="CL52" s="4">
        <v>69555750.81</v>
      </c>
      <c r="CM52" s="4">
        <v>-54011343</v>
      </c>
      <c r="CN52" s="4">
        <v>-3072564.53</v>
      </c>
      <c r="CO52" s="4">
        <v>-3329540.29</v>
      </c>
      <c r="CP52" s="4">
        <v>-60413447.82</v>
      </c>
      <c r="CQ52" s="4">
        <v>-18459920.78</v>
      </c>
      <c r="CR52" s="4">
        <v>556395.66</v>
      </c>
      <c r="CS52" s="4">
        <v>7037312.59</v>
      </c>
      <c r="CT52" s="4">
        <v>-1537814.76</v>
      </c>
      <c r="CU52" s="4">
        <v>0</v>
      </c>
      <c r="CV52" s="4">
        <v>0</v>
      </c>
      <c r="CW52" s="4">
        <v>0</v>
      </c>
      <c r="CX52" s="4">
        <v>-1026000</v>
      </c>
      <c r="CY52" s="4">
        <v>0</v>
      </c>
      <c r="CZ52" s="4">
        <v>0</v>
      </c>
      <c r="DA52" s="4">
        <v>34009</v>
      </c>
      <c r="DB52" s="4">
        <v>-432314.86</v>
      </c>
      <c r="DC52" s="4">
        <v>-536640.76</v>
      </c>
      <c r="DD52" s="4">
        <v>0</v>
      </c>
      <c r="DE52" s="4">
        <v>-13828333.15</v>
      </c>
      <c r="DF52" s="4">
        <v>-4686030.16</v>
      </c>
      <c r="DG52" s="4">
        <v>5831915</v>
      </c>
      <c r="DH52" s="4">
        <v>-3687364.58</v>
      </c>
      <c r="DI52" s="4">
        <v>0</v>
      </c>
      <c r="DJ52" s="4">
        <v>2144550.42</v>
      </c>
      <c r="DK52" s="4">
        <v>-2872639.98</v>
      </c>
      <c r="DL52" s="4">
        <v>12258430.97</v>
      </c>
      <c r="DM52" s="4">
        <v>0</v>
      </c>
      <c r="DN52" s="4">
        <v>0</v>
      </c>
      <c r="DO52" s="4">
        <v>0</v>
      </c>
      <c r="DP52" s="4">
        <v>0</v>
      </c>
      <c r="DQ52" s="4">
        <v>0</v>
      </c>
      <c r="DR52" s="4">
        <v>12258430.97</v>
      </c>
      <c r="DS52" s="4">
        <v>0</v>
      </c>
      <c r="DT52" s="4">
        <v>1211795.98</v>
      </c>
      <c r="DU52" s="4">
        <v>0</v>
      </c>
      <c r="DV52" s="4">
        <v>0</v>
      </c>
      <c r="DW52" s="4">
        <v>1211795.98</v>
      </c>
      <c r="DX52" s="11">
        <f>('KOV järjest'!Z52+Z52+BP52+DF52)/CL52</f>
        <v>-0.07784101525680878</v>
      </c>
      <c r="DY52" s="11">
        <f t="shared" si="0"/>
        <v>0.15881699013177542</v>
      </c>
    </row>
    <row r="53" spans="1:129" ht="12.75">
      <c r="A53" s="3" t="s">
        <v>113</v>
      </c>
      <c r="B53" s="4">
        <v>3497240.37</v>
      </c>
      <c r="C53" s="4">
        <v>25383942.72</v>
      </c>
      <c r="D53" s="4">
        <v>3998474.16</v>
      </c>
      <c r="E53" s="4">
        <v>318990.44</v>
      </c>
      <c r="F53" s="4">
        <v>33198647.69</v>
      </c>
      <c r="G53" s="4">
        <v>-28477950.52</v>
      </c>
      <c r="H53" s="4">
        <v>-1614288.13</v>
      </c>
      <c r="I53" s="4">
        <v>-2144247.66</v>
      </c>
      <c r="J53" s="4">
        <v>-32236486.31</v>
      </c>
      <c r="K53" s="4">
        <v>-3062755.79</v>
      </c>
      <c r="L53" s="4">
        <v>491000</v>
      </c>
      <c r="M53" s="4">
        <v>1205799.62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-675135.74</v>
      </c>
      <c r="W53" s="4">
        <v>-679377.66</v>
      </c>
      <c r="X53" s="4">
        <v>0</v>
      </c>
      <c r="Y53" s="4">
        <v>-2041091.91</v>
      </c>
      <c r="Z53" s="4">
        <v>-1078930.53</v>
      </c>
      <c r="AA53" s="4">
        <v>115000</v>
      </c>
      <c r="AB53" s="4">
        <v>-815677.61</v>
      </c>
      <c r="AC53" s="4">
        <v>0</v>
      </c>
      <c r="AD53" s="4">
        <v>-700677.61</v>
      </c>
      <c r="AE53" s="4">
        <v>-1602435.7</v>
      </c>
      <c r="AF53" s="4">
        <v>11256694.14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11256694.14</v>
      </c>
      <c r="AM53" s="4">
        <v>0</v>
      </c>
      <c r="AN53" s="4">
        <v>1191857.42</v>
      </c>
      <c r="AO53" s="4">
        <v>0</v>
      </c>
      <c r="AP53" s="4">
        <v>0</v>
      </c>
      <c r="AQ53" s="4">
        <v>1191857.42</v>
      </c>
      <c r="AR53" s="4">
        <v>4071437.61</v>
      </c>
      <c r="AS53" s="4">
        <v>33382762.91</v>
      </c>
      <c r="AT53" s="4">
        <v>4008697.39</v>
      </c>
      <c r="AU53" s="4">
        <v>486566.58</v>
      </c>
      <c r="AV53" s="4">
        <v>41949464.49</v>
      </c>
      <c r="AW53" s="4">
        <v>-31024733.1</v>
      </c>
      <c r="AX53" s="4">
        <v>-2207513.01</v>
      </c>
      <c r="AY53" s="4">
        <v>-3326782.54</v>
      </c>
      <c r="AZ53" s="4">
        <v>-36559028.65</v>
      </c>
      <c r="BA53" s="4">
        <v>-3663446.5</v>
      </c>
      <c r="BB53" s="4">
        <v>775000</v>
      </c>
      <c r="BC53" s="4">
        <v>1052533.8</v>
      </c>
      <c r="BD53" s="4">
        <v>0</v>
      </c>
      <c r="BE53" s="4">
        <v>0</v>
      </c>
      <c r="BF53" s="4">
        <v>0</v>
      </c>
      <c r="BG53" s="4">
        <v>107800</v>
      </c>
      <c r="BH53" s="4">
        <v>0</v>
      </c>
      <c r="BI53" s="4">
        <v>0</v>
      </c>
      <c r="BJ53" s="4">
        <v>0</v>
      </c>
      <c r="BK53" s="4">
        <v>0</v>
      </c>
      <c r="BL53" s="4">
        <v>-445431.02</v>
      </c>
      <c r="BM53" s="4">
        <v>-494759.56</v>
      </c>
      <c r="BN53" s="4">
        <v>0</v>
      </c>
      <c r="BO53" s="4">
        <v>-2173543.72</v>
      </c>
      <c r="BP53" s="4">
        <v>3216892.12</v>
      </c>
      <c r="BQ53" s="4">
        <v>202000</v>
      </c>
      <c r="BR53" s="4">
        <v>-401935.34</v>
      </c>
      <c r="BS53" s="4">
        <v>0</v>
      </c>
      <c r="BT53" s="4">
        <v>-199935.34</v>
      </c>
      <c r="BU53" s="4">
        <v>2845190.02</v>
      </c>
      <c r="BV53" s="4">
        <v>11056758.8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11056758.8</v>
      </c>
      <c r="CC53" s="4">
        <v>0</v>
      </c>
      <c r="CD53" s="4">
        <v>4037047.44</v>
      </c>
      <c r="CE53" s="4">
        <v>0</v>
      </c>
      <c r="CF53" s="4">
        <v>0</v>
      </c>
      <c r="CG53" s="4">
        <v>4037047.44</v>
      </c>
      <c r="CH53" s="5">
        <v>5612026.95</v>
      </c>
      <c r="CI53" s="5">
        <v>45500345.65</v>
      </c>
      <c r="CJ53" s="5">
        <v>4205040.78</v>
      </c>
      <c r="CK53" s="5">
        <v>1142253.23</v>
      </c>
      <c r="CL53" s="5">
        <v>56459666.61</v>
      </c>
      <c r="CM53" s="5">
        <v>-46508295.61</v>
      </c>
      <c r="CN53" s="5">
        <v>-2507078.21</v>
      </c>
      <c r="CO53" s="5">
        <v>-4453299.58</v>
      </c>
      <c r="CP53" s="5">
        <v>-53468673.4</v>
      </c>
      <c r="CQ53" s="5">
        <v>-6612519.35</v>
      </c>
      <c r="CR53" s="5">
        <v>330000</v>
      </c>
      <c r="CS53" s="5">
        <v>4408147.42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-328927.16</v>
      </c>
      <c r="DC53" s="5">
        <v>-537995.63</v>
      </c>
      <c r="DD53" s="5">
        <v>0</v>
      </c>
      <c r="DE53" s="5">
        <v>-2203299.09</v>
      </c>
      <c r="DF53" s="5">
        <v>787694.12</v>
      </c>
      <c r="DG53" s="5">
        <v>3218894.01</v>
      </c>
      <c r="DH53" s="5">
        <v>-1215702.84</v>
      </c>
      <c r="DI53" s="5">
        <v>0</v>
      </c>
      <c r="DJ53" s="5">
        <v>2003191.17</v>
      </c>
      <c r="DK53" s="5">
        <v>1320440.56</v>
      </c>
      <c r="DL53" s="5">
        <v>13059949.97</v>
      </c>
      <c r="DM53" s="5">
        <v>0</v>
      </c>
      <c r="DN53" s="5">
        <v>0</v>
      </c>
      <c r="DO53" s="5">
        <v>0</v>
      </c>
      <c r="DP53" s="5">
        <v>0</v>
      </c>
      <c r="DQ53" s="5">
        <v>0</v>
      </c>
      <c r="DR53" s="5">
        <v>13059949.97</v>
      </c>
      <c r="DS53" s="5">
        <v>0</v>
      </c>
      <c r="DT53" s="5">
        <v>5357488</v>
      </c>
      <c r="DU53" s="5">
        <v>0</v>
      </c>
      <c r="DV53" s="5">
        <v>0</v>
      </c>
      <c r="DW53" s="5">
        <v>5357488</v>
      </c>
      <c r="DX53" s="11">
        <f>('KOV järjest'!Z53+Z53+BP53+DF53)/CL53</f>
        <v>0.09130896708282918</v>
      </c>
      <c r="DY53" s="11">
        <f t="shared" si="0"/>
        <v>0.13642414899835345</v>
      </c>
    </row>
    <row r="54" spans="1:129" ht="12.75">
      <c r="A54" s="3" t="s">
        <v>112</v>
      </c>
      <c r="B54" s="4">
        <v>34252915.86</v>
      </c>
      <c r="C54" s="4">
        <v>62731220.18</v>
      </c>
      <c r="D54" s="4">
        <v>35485329.84</v>
      </c>
      <c r="E54" s="4">
        <v>584002.69</v>
      </c>
      <c r="F54" s="4">
        <v>133053468.57</v>
      </c>
      <c r="G54" s="4">
        <v>-100072173.04</v>
      </c>
      <c r="H54" s="4">
        <v>-11245919.16</v>
      </c>
      <c r="I54" s="4">
        <v>-7155077.82</v>
      </c>
      <c r="J54" s="4">
        <v>-118473170.02</v>
      </c>
      <c r="K54" s="4">
        <v>-12343779.12</v>
      </c>
      <c r="L54" s="4">
        <v>1983099.97</v>
      </c>
      <c r="M54" s="4">
        <v>890152.2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-224963.93</v>
      </c>
      <c r="U54" s="4">
        <v>82547.42</v>
      </c>
      <c r="V54" s="4">
        <v>578129.24</v>
      </c>
      <c r="W54" s="4">
        <v>-2736457.06</v>
      </c>
      <c r="X54" s="4">
        <v>0</v>
      </c>
      <c r="Y54" s="4">
        <v>-9034814.22</v>
      </c>
      <c r="Z54" s="4">
        <v>5545484.33</v>
      </c>
      <c r="AA54" s="4">
        <v>650573.71</v>
      </c>
      <c r="AB54" s="4">
        <v>-4156810.02</v>
      </c>
      <c r="AC54" s="4">
        <v>-35261</v>
      </c>
      <c r="AD54" s="4">
        <v>-3541497.31</v>
      </c>
      <c r="AE54" s="4">
        <v>-79042.82</v>
      </c>
      <c r="AF54" s="4">
        <v>75124100.25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75124100.25</v>
      </c>
      <c r="AM54" s="4">
        <v>0</v>
      </c>
      <c r="AN54" s="4">
        <v>7989199.3100000005</v>
      </c>
      <c r="AO54" s="4">
        <v>0</v>
      </c>
      <c r="AP54" s="4">
        <v>0</v>
      </c>
      <c r="AQ54" s="4">
        <v>7989199.3100000005</v>
      </c>
      <c r="AR54" s="4">
        <v>34218084.11</v>
      </c>
      <c r="AS54" s="4">
        <v>73550121.06</v>
      </c>
      <c r="AT54" s="4">
        <v>38838405.47</v>
      </c>
      <c r="AU54" s="4">
        <v>1187781.27</v>
      </c>
      <c r="AV54" s="4">
        <v>147794391.91</v>
      </c>
      <c r="AW54" s="4">
        <v>-107866443.56</v>
      </c>
      <c r="AX54" s="4">
        <v>-13252437.46</v>
      </c>
      <c r="AY54" s="4">
        <v>-7736685.88</v>
      </c>
      <c r="AZ54" s="4">
        <v>-128855566.9</v>
      </c>
      <c r="BA54" s="4">
        <v>-13385710.81</v>
      </c>
      <c r="BB54" s="4">
        <v>5084.75</v>
      </c>
      <c r="BC54" s="4">
        <v>1353000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196430</v>
      </c>
      <c r="BJ54" s="4">
        <v>-281700</v>
      </c>
      <c r="BK54" s="4">
        <v>77877.36</v>
      </c>
      <c r="BL54" s="4">
        <v>9465537.79</v>
      </c>
      <c r="BM54" s="4">
        <v>-2611399.71</v>
      </c>
      <c r="BN54" s="4">
        <v>0</v>
      </c>
      <c r="BO54" s="4">
        <v>-2569480.91</v>
      </c>
      <c r="BP54" s="4">
        <v>16369344.1</v>
      </c>
      <c r="BQ54" s="4">
        <v>39627937.85</v>
      </c>
      <c r="BR54" s="4">
        <v>-44444706.85</v>
      </c>
      <c r="BS54" s="4">
        <v>0</v>
      </c>
      <c r="BT54" s="4">
        <v>-4816769</v>
      </c>
      <c r="BU54" s="4">
        <v>9396538.1</v>
      </c>
      <c r="BV54" s="4">
        <v>70336003.44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70336003.44</v>
      </c>
      <c r="CC54" s="4">
        <v>0</v>
      </c>
      <c r="CD54" s="4">
        <v>17385737.41</v>
      </c>
      <c r="CE54" s="4">
        <v>0</v>
      </c>
      <c r="CF54" s="4">
        <v>0</v>
      </c>
      <c r="CG54" s="4">
        <v>17385737.41</v>
      </c>
      <c r="CH54" s="4">
        <v>34308102.84</v>
      </c>
      <c r="CI54" s="4">
        <v>91123890.13</v>
      </c>
      <c r="CJ54" s="4">
        <v>41102278.18</v>
      </c>
      <c r="CK54" s="4">
        <v>710062.59</v>
      </c>
      <c r="CL54" s="4">
        <v>167244333.74</v>
      </c>
      <c r="CM54" s="4">
        <v>-121431777.87</v>
      </c>
      <c r="CN54" s="4">
        <v>-13151768.85</v>
      </c>
      <c r="CO54" s="4">
        <v>-30557431.94</v>
      </c>
      <c r="CP54" s="4">
        <v>-165140978.66</v>
      </c>
      <c r="CQ54" s="4">
        <v>-45370533.86</v>
      </c>
      <c r="CR54" s="4">
        <v>3220903.73</v>
      </c>
      <c r="CS54" s="4">
        <v>13854709.44</v>
      </c>
      <c r="CT54" s="4">
        <v>0</v>
      </c>
      <c r="CU54" s="4">
        <v>726308</v>
      </c>
      <c r="CV54" s="4">
        <v>-1680200</v>
      </c>
      <c r="CW54" s="4">
        <v>5957704.2</v>
      </c>
      <c r="CX54" s="4">
        <v>0</v>
      </c>
      <c r="CY54" s="4">
        <v>0</v>
      </c>
      <c r="CZ54" s="4">
        <v>0</v>
      </c>
      <c r="DA54" s="4">
        <v>50213.46</v>
      </c>
      <c r="DB54" s="4">
        <v>-3599752.61</v>
      </c>
      <c r="DC54" s="4">
        <v>-3820621.17</v>
      </c>
      <c r="DD54" s="4">
        <v>0</v>
      </c>
      <c r="DE54" s="4">
        <v>-26840647.64</v>
      </c>
      <c r="DF54" s="4">
        <v>-24737292.56</v>
      </c>
      <c r="DG54" s="4">
        <v>5347508.28</v>
      </c>
      <c r="DH54" s="4">
        <v>-6595012.44</v>
      </c>
      <c r="DI54" s="4">
        <v>0</v>
      </c>
      <c r="DJ54" s="4">
        <v>-1247504.16</v>
      </c>
      <c r="DK54" s="4">
        <v>2623332.53</v>
      </c>
      <c r="DL54" s="4">
        <v>69076708.15</v>
      </c>
      <c r="DM54" s="4">
        <v>0</v>
      </c>
      <c r="DN54" s="4">
        <v>0</v>
      </c>
      <c r="DO54" s="4">
        <v>0</v>
      </c>
      <c r="DP54" s="4">
        <v>0</v>
      </c>
      <c r="DQ54" s="4">
        <v>21567758.38</v>
      </c>
      <c r="DR54" s="4">
        <v>90644466.53</v>
      </c>
      <c r="DS54" s="4">
        <v>0</v>
      </c>
      <c r="DT54" s="4">
        <v>20009069.94</v>
      </c>
      <c r="DU54" s="4">
        <v>0</v>
      </c>
      <c r="DV54" s="4">
        <v>0</v>
      </c>
      <c r="DW54" s="4">
        <v>20009069.94</v>
      </c>
      <c r="DX54" s="11">
        <f>('KOV järjest'!Z54+Z54+BP54+DF54)/CL54</f>
        <v>-0.004459153881765458</v>
      </c>
      <c r="DY54" s="11">
        <f t="shared" si="0"/>
        <v>0.4223485185441954</v>
      </c>
    </row>
    <row r="55" spans="1:129" ht="12.75">
      <c r="A55" s="3" t="s">
        <v>114</v>
      </c>
      <c r="B55" s="4">
        <v>2529604.68</v>
      </c>
      <c r="C55" s="4">
        <v>11593420.84</v>
      </c>
      <c r="D55" s="4">
        <v>13093080.11</v>
      </c>
      <c r="E55" s="4">
        <v>494842.59</v>
      </c>
      <c r="F55" s="4">
        <v>27710948.22</v>
      </c>
      <c r="G55" s="4">
        <v>-22329665.25</v>
      </c>
      <c r="H55" s="4">
        <v>-1413880.49</v>
      </c>
      <c r="I55" s="4">
        <v>-1360360.65</v>
      </c>
      <c r="J55" s="4">
        <v>-25103906.39</v>
      </c>
      <c r="K55" s="4">
        <v>-2742873.58</v>
      </c>
      <c r="L55" s="4">
        <v>251041</v>
      </c>
      <c r="M55" s="4">
        <v>397000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-183694.18</v>
      </c>
      <c r="W55" s="4">
        <v>-187003.53</v>
      </c>
      <c r="X55" s="4">
        <v>0</v>
      </c>
      <c r="Y55" s="4">
        <v>-2278526.76</v>
      </c>
      <c r="Z55" s="4">
        <v>328515.07</v>
      </c>
      <c r="AA55" s="4">
        <v>0</v>
      </c>
      <c r="AB55" s="4">
        <v>-1124468.36</v>
      </c>
      <c r="AC55" s="4">
        <v>-171275.3</v>
      </c>
      <c r="AD55" s="4">
        <v>-1295743.66</v>
      </c>
      <c r="AE55" s="4">
        <v>-643260.37</v>
      </c>
      <c r="AF55" s="4">
        <v>4421624.93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4421624.93</v>
      </c>
      <c r="AM55" s="4">
        <v>237377.8</v>
      </c>
      <c r="AN55" s="4">
        <v>1851554.69</v>
      </c>
      <c r="AO55" s="4">
        <v>0</v>
      </c>
      <c r="AP55" s="4">
        <v>0</v>
      </c>
      <c r="AQ55" s="4">
        <v>1851554.69</v>
      </c>
      <c r="AR55" s="4">
        <v>2797189.74</v>
      </c>
      <c r="AS55" s="4">
        <v>14389788.62</v>
      </c>
      <c r="AT55" s="4">
        <v>15063521.97</v>
      </c>
      <c r="AU55" s="4">
        <v>128756</v>
      </c>
      <c r="AV55" s="4">
        <v>32379256.33</v>
      </c>
      <c r="AW55" s="4">
        <v>-26390791.42</v>
      </c>
      <c r="AX55" s="4">
        <v>-1795179.16</v>
      </c>
      <c r="AY55" s="4">
        <v>-2187966.74</v>
      </c>
      <c r="AZ55" s="4">
        <v>-30373937.32</v>
      </c>
      <c r="BA55" s="4">
        <v>-3240964.27</v>
      </c>
      <c r="BB55" s="4">
        <v>739205</v>
      </c>
      <c r="BC55" s="4">
        <v>0</v>
      </c>
      <c r="BD55" s="4">
        <v>-21000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-158859.21</v>
      </c>
      <c r="BM55" s="4">
        <v>-163311.44</v>
      </c>
      <c r="BN55" s="4">
        <v>0</v>
      </c>
      <c r="BO55" s="4">
        <v>-2681618.48</v>
      </c>
      <c r="BP55" s="4">
        <v>-676299.47</v>
      </c>
      <c r="BQ55" s="4">
        <v>0</v>
      </c>
      <c r="BR55" s="4">
        <v>-1270538.18</v>
      </c>
      <c r="BS55" s="4">
        <v>-1303.65</v>
      </c>
      <c r="BT55" s="4">
        <v>-1271841.83</v>
      </c>
      <c r="BU55" s="4">
        <v>-1390398.91</v>
      </c>
      <c r="BV55" s="4">
        <v>3149783.1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3149783.1</v>
      </c>
      <c r="CC55" s="4">
        <v>0</v>
      </c>
      <c r="CD55" s="4">
        <v>461155.78</v>
      </c>
      <c r="CE55" s="4">
        <v>0</v>
      </c>
      <c r="CF55" s="4">
        <v>0</v>
      </c>
      <c r="CG55" s="4">
        <v>461155.78</v>
      </c>
      <c r="CH55" s="5">
        <v>7991903.98</v>
      </c>
      <c r="CI55" s="5">
        <v>18385156.89</v>
      </c>
      <c r="CJ55" s="5">
        <v>10705918.84</v>
      </c>
      <c r="CK55" s="5">
        <v>154854.64</v>
      </c>
      <c r="CL55" s="5">
        <v>37237834.35</v>
      </c>
      <c r="CM55" s="5">
        <v>-30083217.9</v>
      </c>
      <c r="CN55" s="5">
        <v>-2074679.24</v>
      </c>
      <c r="CO55" s="5">
        <v>-2479644.32</v>
      </c>
      <c r="CP55" s="5">
        <v>-34637541.46</v>
      </c>
      <c r="CQ55" s="5">
        <v>-5536993</v>
      </c>
      <c r="CR55" s="5">
        <v>150000</v>
      </c>
      <c r="CS55" s="5">
        <v>2481857.74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-128311.86</v>
      </c>
      <c r="DC55" s="5">
        <v>-149384.28</v>
      </c>
      <c r="DD55" s="5">
        <v>0</v>
      </c>
      <c r="DE55" s="5">
        <v>-3033447.12</v>
      </c>
      <c r="DF55" s="5">
        <v>-433154.23</v>
      </c>
      <c r="DG55" s="5">
        <v>150000.04</v>
      </c>
      <c r="DH55" s="5">
        <v>-1180287.17</v>
      </c>
      <c r="DI55" s="5">
        <v>982531.37</v>
      </c>
      <c r="DJ55" s="5">
        <v>-47755.76</v>
      </c>
      <c r="DK55" s="5">
        <v>-79890.08</v>
      </c>
      <c r="DL55" s="5">
        <v>3102027.34</v>
      </c>
      <c r="DM55" s="5">
        <v>0</v>
      </c>
      <c r="DN55" s="5">
        <v>0</v>
      </c>
      <c r="DO55" s="5">
        <v>0</v>
      </c>
      <c r="DP55" s="5">
        <v>0</v>
      </c>
      <c r="DQ55" s="5">
        <v>0</v>
      </c>
      <c r="DR55" s="5">
        <v>3102027.34</v>
      </c>
      <c r="DS55" s="5">
        <v>0</v>
      </c>
      <c r="DT55" s="5">
        <v>381265.7</v>
      </c>
      <c r="DU55" s="5">
        <v>0</v>
      </c>
      <c r="DV55" s="5">
        <v>0</v>
      </c>
      <c r="DW55" s="5">
        <v>381265.7</v>
      </c>
      <c r="DX55" s="11">
        <f>('KOV järjest'!Z55+Z55+BP55+DF55)/CL55</f>
        <v>-0.0592243659841083</v>
      </c>
      <c r="DY55" s="11">
        <f t="shared" si="0"/>
        <v>0.07306444339451763</v>
      </c>
    </row>
    <row r="56" spans="1:129" ht="12.75">
      <c r="A56" s="3" t="s">
        <v>115</v>
      </c>
      <c r="B56" s="4">
        <v>4721430.55</v>
      </c>
      <c r="C56" s="4">
        <v>4513149.71</v>
      </c>
      <c r="D56" s="4">
        <v>4867149.08</v>
      </c>
      <c r="E56" s="4">
        <v>239840.79</v>
      </c>
      <c r="F56" s="4">
        <v>14341570.13</v>
      </c>
      <c r="G56" s="4">
        <v>-7592690.45</v>
      </c>
      <c r="H56" s="4">
        <v>-926206.17</v>
      </c>
      <c r="I56" s="4">
        <v>-447603.42</v>
      </c>
      <c r="J56" s="4">
        <v>-8966500.04</v>
      </c>
      <c r="K56" s="4">
        <v>-386971.18</v>
      </c>
      <c r="L56" s="4">
        <v>3636</v>
      </c>
      <c r="M56" s="4">
        <v>426626.27</v>
      </c>
      <c r="N56" s="4">
        <v>-187500</v>
      </c>
      <c r="O56" s="4">
        <v>0</v>
      </c>
      <c r="P56" s="4">
        <v>0</v>
      </c>
      <c r="Q56" s="4">
        <v>0</v>
      </c>
      <c r="R56" s="4">
        <v>-136500</v>
      </c>
      <c r="S56" s="4">
        <v>0</v>
      </c>
      <c r="T56" s="4">
        <v>0</v>
      </c>
      <c r="U56" s="4">
        <v>0</v>
      </c>
      <c r="V56" s="4">
        <v>13534.88</v>
      </c>
      <c r="W56" s="4">
        <v>-29195.77</v>
      </c>
      <c r="X56" s="4">
        <v>0</v>
      </c>
      <c r="Y56" s="4">
        <v>-267174.03</v>
      </c>
      <c r="Z56" s="4">
        <v>5107896.06</v>
      </c>
      <c r="AA56" s="4">
        <v>0</v>
      </c>
      <c r="AB56" s="4">
        <v>-491906.65</v>
      </c>
      <c r="AC56" s="4">
        <v>0</v>
      </c>
      <c r="AD56" s="4">
        <v>-491906.65</v>
      </c>
      <c r="AE56" s="4">
        <v>4458381.36</v>
      </c>
      <c r="AF56" s="4">
        <v>642696.61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642696.61</v>
      </c>
      <c r="AM56" s="4">
        <v>0</v>
      </c>
      <c r="AN56" s="4">
        <v>59117.52</v>
      </c>
      <c r="AO56" s="4">
        <v>5466587</v>
      </c>
      <c r="AP56" s="4">
        <v>0</v>
      </c>
      <c r="AQ56" s="4">
        <v>5525704.52</v>
      </c>
      <c r="AR56" s="4">
        <v>1592159.73</v>
      </c>
      <c r="AS56" s="4">
        <v>5540439.21</v>
      </c>
      <c r="AT56" s="4">
        <v>4495410.09</v>
      </c>
      <c r="AU56" s="4">
        <v>678899.51</v>
      </c>
      <c r="AV56" s="4">
        <v>12306908.54</v>
      </c>
      <c r="AW56" s="4">
        <v>-8534449.11</v>
      </c>
      <c r="AX56" s="4">
        <v>-876151.85</v>
      </c>
      <c r="AY56" s="4">
        <v>-900959.46</v>
      </c>
      <c r="AZ56" s="4">
        <v>-10311560.42</v>
      </c>
      <c r="BA56" s="4">
        <v>-105000</v>
      </c>
      <c r="BB56" s="4">
        <v>50000</v>
      </c>
      <c r="BC56" s="4">
        <v>47200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146877.8</v>
      </c>
      <c r="BM56" s="4">
        <v>-15941.99</v>
      </c>
      <c r="BN56" s="4">
        <v>0</v>
      </c>
      <c r="BO56" s="4">
        <v>139077.8</v>
      </c>
      <c r="BP56" s="4">
        <v>2134425.92</v>
      </c>
      <c r="BQ56" s="4">
        <v>0</v>
      </c>
      <c r="BR56" s="4">
        <v>-391630.62</v>
      </c>
      <c r="BS56" s="4">
        <v>0</v>
      </c>
      <c r="BT56" s="4">
        <v>-391630.62</v>
      </c>
      <c r="BU56" s="4">
        <v>1549306.29</v>
      </c>
      <c r="BV56" s="4">
        <v>251738.15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251738.15</v>
      </c>
      <c r="CC56" s="4">
        <v>0</v>
      </c>
      <c r="CD56" s="4">
        <v>7074621.81</v>
      </c>
      <c r="CE56" s="4">
        <v>389</v>
      </c>
      <c r="CF56" s="4">
        <v>0</v>
      </c>
      <c r="CG56" s="4">
        <v>7075010.81</v>
      </c>
      <c r="CH56" s="4">
        <v>1718822.82</v>
      </c>
      <c r="CI56" s="4">
        <v>6730369.46</v>
      </c>
      <c r="CJ56" s="4">
        <v>3321083.04</v>
      </c>
      <c r="CK56" s="4">
        <v>783227.12</v>
      </c>
      <c r="CL56" s="4">
        <v>12553502.44</v>
      </c>
      <c r="CM56" s="4">
        <v>-9275723.12</v>
      </c>
      <c r="CN56" s="4">
        <v>-791628.56</v>
      </c>
      <c r="CO56" s="4">
        <v>-891785.08</v>
      </c>
      <c r="CP56" s="4">
        <v>-10959136.76</v>
      </c>
      <c r="CQ56" s="4">
        <v>-2148427.97</v>
      </c>
      <c r="CR56" s="4">
        <v>9376</v>
      </c>
      <c r="CS56" s="4">
        <v>2484020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333954.7</v>
      </c>
      <c r="DC56" s="4">
        <v>-6719.23</v>
      </c>
      <c r="DD56" s="4">
        <v>0</v>
      </c>
      <c r="DE56" s="4">
        <v>678922.73</v>
      </c>
      <c r="DF56" s="4">
        <v>2273288.41</v>
      </c>
      <c r="DG56" s="4">
        <v>0</v>
      </c>
      <c r="DH56" s="4">
        <v>-187564.78</v>
      </c>
      <c r="DI56" s="4">
        <v>0</v>
      </c>
      <c r="DJ56" s="4">
        <v>-187564.78</v>
      </c>
      <c r="DK56" s="4">
        <v>2138437.2</v>
      </c>
      <c r="DL56" s="4">
        <v>64495.29</v>
      </c>
      <c r="DM56" s="4">
        <v>0</v>
      </c>
      <c r="DN56" s="4">
        <v>0</v>
      </c>
      <c r="DO56" s="4">
        <v>0</v>
      </c>
      <c r="DP56" s="4">
        <v>0</v>
      </c>
      <c r="DQ56" s="4">
        <v>0</v>
      </c>
      <c r="DR56" s="4">
        <v>64495.29</v>
      </c>
      <c r="DS56" s="4">
        <v>0</v>
      </c>
      <c r="DT56" s="4">
        <v>9213059.01</v>
      </c>
      <c r="DU56" s="4">
        <v>389</v>
      </c>
      <c r="DV56" s="4">
        <v>0</v>
      </c>
      <c r="DW56" s="4">
        <v>9213448.01</v>
      </c>
      <c r="DX56" s="11">
        <f>('KOV järjest'!Z56+Z56+BP56+DF56)/CL56</f>
        <v>0.8584391082493787</v>
      </c>
      <c r="DY56" s="11">
        <f t="shared" si="0"/>
        <v>0</v>
      </c>
    </row>
    <row r="57" spans="1:129" ht="12.75">
      <c r="A57" s="3" t="s">
        <v>116</v>
      </c>
      <c r="B57" s="4">
        <v>397965.7</v>
      </c>
      <c r="C57" s="4">
        <v>1920516.15</v>
      </c>
      <c r="D57" s="4">
        <v>6354200.02</v>
      </c>
      <c r="E57" s="4">
        <v>142744.68</v>
      </c>
      <c r="F57" s="4">
        <v>8815426.55</v>
      </c>
      <c r="G57" s="4">
        <v>-8098620.04</v>
      </c>
      <c r="H57" s="4">
        <v>-1830432.22</v>
      </c>
      <c r="I57" s="4">
        <v>-545779.86</v>
      </c>
      <c r="J57" s="4">
        <v>-10474832.12</v>
      </c>
      <c r="K57" s="4">
        <v>-57873.5</v>
      </c>
      <c r="L57" s="4">
        <v>0</v>
      </c>
      <c r="M57" s="4">
        <v>1114457</v>
      </c>
      <c r="N57" s="4">
        <v>-26250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35785.77</v>
      </c>
      <c r="W57" s="4">
        <v>0</v>
      </c>
      <c r="X57" s="4">
        <v>0</v>
      </c>
      <c r="Y57" s="4">
        <v>1066119.27</v>
      </c>
      <c r="Z57" s="4">
        <v>-593286.3</v>
      </c>
      <c r="AA57" s="4">
        <v>0</v>
      </c>
      <c r="AB57" s="4">
        <v>0</v>
      </c>
      <c r="AC57" s="4">
        <v>0</v>
      </c>
      <c r="AD57" s="4">
        <v>0</v>
      </c>
      <c r="AE57" s="4">
        <v>121273.22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1260780</v>
      </c>
      <c r="AO57" s="4">
        <v>0</v>
      </c>
      <c r="AP57" s="4">
        <v>0</v>
      </c>
      <c r="AQ57" s="4">
        <v>1260780</v>
      </c>
      <c r="AR57" s="4">
        <v>406737.73</v>
      </c>
      <c r="AS57" s="4">
        <v>2449747.14</v>
      </c>
      <c r="AT57" s="4">
        <v>6061532.97</v>
      </c>
      <c r="AU57" s="4">
        <v>17008.45</v>
      </c>
      <c r="AV57" s="4">
        <v>8935026.29</v>
      </c>
      <c r="AW57" s="4">
        <v>-5115369.28</v>
      </c>
      <c r="AX57" s="4">
        <v>-961608.98</v>
      </c>
      <c r="AY57" s="4">
        <v>-937651.19</v>
      </c>
      <c r="AZ57" s="4">
        <v>-7014629.45</v>
      </c>
      <c r="BA57" s="4">
        <v>-6032376.57</v>
      </c>
      <c r="BB57" s="4">
        <v>0</v>
      </c>
      <c r="BC57" s="4">
        <v>4064583.71</v>
      </c>
      <c r="BD57" s="4">
        <v>0</v>
      </c>
      <c r="BE57" s="4">
        <v>0</v>
      </c>
      <c r="BF57" s="4">
        <v>0</v>
      </c>
      <c r="BG57" s="4">
        <v>0</v>
      </c>
      <c r="BH57" s="4">
        <v>-100000</v>
      </c>
      <c r="BI57" s="4">
        <v>0</v>
      </c>
      <c r="BJ57" s="4">
        <v>0</v>
      </c>
      <c r="BK57" s="4">
        <v>0</v>
      </c>
      <c r="BL57" s="4">
        <v>1305.6</v>
      </c>
      <c r="BM57" s="4">
        <v>-18835.3</v>
      </c>
      <c r="BN57" s="4">
        <v>0</v>
      </c>
      <c r="BO57" s="4">
        <v>-2066487.26</v>
      </c>
      <c r="BP57" s="4">
        <v>-146090.42</v>
      </c>
      <c r="BQ57" s="4">
        <v>762276.42</v>
      </c>
      <c r="BR57" s="4">
        <v>0</v>
      </c>
      <c r="BS57" s="4">
        <v>0</v>
      </c>
      <c r="BT57" s="4">
        <v>762276.42</v>
      </c>
      <c r="BU57" s="4">
        <v>111725.25</v>
      </c>
      <c r="BV57" s="4">
        <v>762276.42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762276.42</v>
      </c>
      <c r="CC57" s="4">
        <v>0</v>
      </c>
      <c r="CD57" s="4">
        <v>1372505.25</v>
      </c>
      <c r="CE57" s="4">
        <v>0</v>
      </c>
      <c r="CF57" s="4">
        <v>0</v>
      </c>
      <c r="CG57" s="4">
        <v>1372505.25</v>
      </c>
      <c r="CH57" s="5">
        <v>414238.01</v>
      </c>
      <c r="CI57" s="5">
        <v>3077782.35</v>
      </c>
      <c r="CJ57" s="5">
        <v>6423623.33</v>
      </c>
      <c r="CK57" s="5">
        <v>19728.22</v>
      </c>
      <c r="CL57" s="5">
        <v>9935371.91</v>
      </c>
      <c r="CM57" s="5">
        <v>-7248597.48</v>
      </c>
      <c r="CN57" s="5">
        <v>-924132.98</v>
      </c>
      <c r="CO57" s="5">
        <v>-980313.87</v>
      </c>
      <c r="CP57" s="5">
        <v>-9153044.33</v>
      </c>
      <c r="CQ57" s="5">
        <v>-4213900.69</v>
      </c>
      <c r="CR57" s="5">
        <v>0</v>
      </c>
      <c r="CS57" s="5">
        <v>4593956.2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27725.11</v>
      </c>
      <c r="DC57" s="5">
        <v>-2450.96</v>
      </c>
      <c r="DD57" s="5">
        <v>0</v>
      </c>
      <c r="DE57" s="5">
        <v>407780.62</v>
      </c>
      <c r="DF57" s="5">
        <v>1190108.2</v>
      </c>
      <c r="DG57" s="5">
        <v>0</v>
      </c>
      <c r="DH57" s="5">
        <v>-762276.42</v>
      </c>
      <c r="DI57" s="5">
        <v>0</v>
      </c>
      <c r="DJ57" s="5">
        <v>-762276.42</v>
      </c>
      <c r="DK57" s="5">
        <v>-79890.26</v>
      </c>
      <c r="DL57" s="5">
        <v>0</v>
      </c>
      <c r="DM57" s="5">
        <v>0</v>
      </c>
      <c r="DN57" s="5">
        <v>0</v>
      </c>
      <c r="DO57" s="5">
        <v>0</v>
      </c>
      <c r="DP57" s="5">
        <v>0</v>
      </c>
      <c r="DQ57" s="5">
        <v>0</v>
      </c>
      <c r="DR57" s="5">
        <v>0</v>
      </c>
      <c r="DS57" s="5">
        <v>0</v>
      </c>
      <c r="DT57" s="5">
        <v>1292614.99</v>
      </c>
      <c r="DU57" s="5">
        <v>0</v>
      </c>
      <c r="DV57" s="5">
        <v>0</v>
      </c>
      <c r="DW57" s="5">
        <v>1292614.99</v>
      </c>
      <c r="DX57" s="11">
        <f>('KOV järjest'!Z57+Z57+BP57+DF57)/CL57</f>
        <v>0.0510501815729211</v>
      </c>
      <c r="DY57" s="11">
        <f t="shared" si="0"/>
        <v>0</v>
      </c>
    </row>
    <row r="58" spans="1:129" ht="12.75">
      <c r="A58" s="3" t="s">
        <v>117</v>
      </c>
      <c r="B58" s="4">
        <v>4044940.06</v>
      </c>
      <c r="C58" s="4">
        <v>21233070.25</v>
      </c>
      <c r="D58" s="4">
        <v>6860845.95</v>
      </c>
      <c r="E58" s="4">
        <v>273729.08</v>
      </c>
      <c r="F58" s="4">
        <v>32412585.34</v>
      </c>
      <c r="G58" s="4">
        <v>-27600611.97</v>
      </c>
      <c r="H58" s="4">
        <v>-1155461.69</v>
      </c>
      <c r="I58" s="4">
        <v>-3599352.87</v>
      </c>
      <c r="J58" s="4">
        <v>-32355426.53</v>
      </c>
      <c r="K58" s="4">
        <v>-46033523.08</v>
      </c>
      <c r="L58" s="4">
        <v>215000</v>
      </c>
      <c r="M58" s="4">
        <v>465072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-96494.86</v>
      </c>
      <c r="W58" s="4">
        <v>-119895</v>
      </c>
      <c r="X58" s="4">
        <v>0</v>
      </c>
      <c r="Y58" s="4">
        <v>-45449945.94</v>
      </c>
      <c r="Z58" s="4">
        <v>-45392787.13</v>
      </c>
      <c r="AA58" s="4">
        <v>39803150.42</v>
      </c>
      <c r="AB58" s="4">
        <v>-273425.34</v>
      </c>
      <c r="AC58" s="4">
        <v>14855.28</v>
      </c>
      <c r="AD58" s="4">
        <v>39544580.36</v>
      </c>
      <c r="AE58" s="4">
        <v>1417639.31</v>
      </c>
      <c r="AF58" s="4">
        <v>39893365.16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39893365.16</v>
      </c>
      <c r="AM58" s="4">
        <v>0</v>
      </c>
      <c r="AN58" s="4">
        <v>3273135.91</v>
      </c>
      <c r="AO58" s="4">
        <v>0</v>
      </c>
      <c r="AP58" s="4">
        <v>0</v>
      </c>
      <c r="AQ58" s="4">
        <v>3273135.91</v>
      </c>
      <c r="AR58" s="4">
        <v>9051091.87</v>
      </c>
      <c r="AS58" s="4">
        <v>30334413.54</v>
      </c>
      <c r="AT58" s="4">
        <v>9709852.72</v>
      </c>
      <c r="AU58" s="4">
        <v>393002.22</v>
      </c>
      <c r="AV58" s="4">
        <v>49488360.35</v>
      </c>
      <c r="AW58" s="4">
        <v>-37883051.69</v>
      </c>
      <c r="AX58" s="4">
        <v>-1901334.92</v>
      </c>
      <c r="AY58" s="4">
        <v>-3722861.55</v>
      </c>
      <c r="AZ58" s="4">
        <v>-43507248.16</v>
      </c>
      <c r="BA58" s="4">
        <v>-27437897.94</v>
      </c>
      <c r="BB58" s="4">
        <v>1685500</v>
      </c>
      <c r="BC58" s="4">
        <v>2958289</v>
      </c>
      <c r="BD58" s="4">
        <v>5644398.05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-304684.64</v>
      </c>
      <c r="BM58" s="4">
        <v>-389457</v>
      </c>
      <c r="BN58" s="4">
        <v>0</v>
      </c>
      <c r="BO58" s="4">
        <v>-17454395.53</v>
      </c>
      <c r="BP58" s="4">
        <v>-11473283.34</v>
      </c>
      <c r="BQ58" s="4">
        <v>33262886.18</v>
      </c>
      <c r="BR58" s="4">
        <v>-10502540.56</v>
      </c>
      <c r="BS58" s="4">
        <v>-14855.28</v>
      </c>
      <c r="BT58" s="4">
        <v>22745490.34</v>
      </c>
      <c r="BU58" s="4">
        <v>1270788.41</v>
      </c>
      <c r="BV58" s="4">
        <v>62651466.95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62651466.95</v>
      </c>
      <c r="CC58" s="4">
        <v>0</v>
      </c>
      <c r="CD58" s="4">
        <v>4543924.32</v>
      </c>
      <c r="CE58" s="4">
        <v>0</v>
      </c>
      <c r="CF58" s="4">
        <v>0</v>
      </c>
      <c r="CG58" s="4">
        <v>4543924.32</v>
      </c>
      <c r="CH58" s="4">
        <v>8854601.5</v>
      </c>
      <c r="CI58" s="4">
        <v>42837152.29</v>
      </c>
      <c r="CJ58" s="4">
        <v>8176867.24</v>
      </c>
      <c r="CK58" s="4">
        <v>477159.15</v>
      </c>
      <c r="CL58" s="4">
        <v>60345780.18</v>
      </c>
      <c r="CM58" s="4">
        <v>-47858101.17</v>
      </c>
      <c r="CN58" s="4">
        <v>-1402042.95</v>
      </c>
      <c r="CO58" s="4">
        <v>-4628917.71</v>
      </c>
      <c r="CP58" s="4">
        <v>-53889061.83</v>
      </c>
      <c r="CQ58" s="4">
        <v>-64287555.81</v>
      </c>
      <c r="CR58" s="4">
        <v>6303864.4</v>
      </c>
      <c r="CS58" s="4">
        <v>2885463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-3888354.96</v>
      </c>
      <c r="DC58" s="4">
        <v>-4148169.51</v>
      </c>
      <c r="DD58" s="4">
        <v>0</v>
      </c>
      <c r="DE58" s="4">
        <v>-58986583.37</v>
      </c>
      <c r="DF58" s="4">
        <v>-52529865.02</v>
      </c>
      <c r="DG58" s="4">
        <v>50193196.02</v>
      </c>
      <c r="DH58" s="4">
        <v>-4308719.69</v>
      </c>
      <c r="DI58" s="4">
        <v>0</v>
      </c>
      <c r="DJ58" s="4">
        <v>45884476.33</v>
      </c>
      <c r="DK58" s="4">
        <v>-804266.17</v>
      </c>
      <c r="DL58" s="4">
        <v>108536926.36</v>
      </c>
      <c r="DM58" s="4">
        <v>0</v>
      </c>
      <c r="DN58" s="4">
        <v>0</v>
      </c>
      <c r="DO58" s="4">
        <v>0</v>
      </c>
      <c r="DP58" s="4">
        <v>0</v>
      </c>
      <c r="DQ58" s="4">
        <v>0</v>
      </c>
      <c r="DR58" s="4">
        <v>108536926.36</v>
      </c>
      <c r="DS58" s="4">
        <v>0</v>
      </c>
      <c r="DT58" s="4">
        <v>3739658.15</v>
      </c>
      <c r="DU58" s="4">
        <v>0</v>
      </c>
      <c r="DV58" s="4">
        <v>0</v>
      </c>
      <c r="DW58" s="4">
        <v>3739658.15</v>
      </c>
      <c r="DX58" s="11">
        <f>('KOV järjest'!Z58+Z58+BP58+DF58)/CL58</f>
        <v>-1.8194523228053163</v>
      </c>
      <c r="DY58" s="11">
        <f t="shared" si="0"/>
        <v>1.7366130307274121</v>
      </c>
    </row>
    <row r="59" spans="1:129" ht="12.75">
      <c r="A59" s="3" t="s">
        <v>118</v>
      </c>
      <c r="B59" s="4">
        <v>26091420.54</v>
      </c>
      <c r="C59" s="4">
        <v>22877353.53</v>
      </c>
      <c r="D59" s="4">
        <v>29072565.16</v>
      </c>
      <c r="E59" s="4">
        <v>832318.78</v>
      </c>
      <c r="F59" s="4">
        <v>78873658.01</v>
      </c>
      <c r="G59" s="4">
        <v>-63849505.18</v>
      </c>
      <c r="H59" s="4">
        <v>-5012893.19</v>
      </c>
      <c r="I59" s="4">
        <v>-6413170.68</v>
      </c>
      <c r="J59" s="4">
        <v>-75275569.05</v>
      </c>
      <c r="K59" s="4">
        <v>-32360815.64</v>
      </c>
      <c r="L59" s="4">
        <v>74241</v>
      </c>
      <c r="M59" s="4">
        <v>33800090.62</v>
      </c>
      <c r="N59" s="4">
        <v>-3771606.6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-10800</v>
      </c>
      <c r="U59" s="4">
        <v>74697</v>
      </c>
      <c r="V59" s="4">
        <v>-490155.16</v>
      </c>
      <c r="W59" s="4">
        <v>-536207.88</v>
      </c>
      <c r="X59" s="4">
        <v>0</v>
      </c>
      <c r="Y59" s="4">
        <v>-2684348.78</v>
      </c>
      <c r="Z59" s="4">
        <v>913740.18</v>
      </c>
      <c r="AA59" s="4">
        <v>3332238.21</v>
      </c>
      <c r="AB59" s="4">
        <v>-3056354.53</v>
      </c>
      <c r="AC59" s="4">
        <v>0</v>
      </c>
      <c r="AD59" s="4">
        <v>275883.68</v>
      </c>
      <c r="AE59" s="4">
        <v>3678488.96</v>
      </c>
      <c r="AF59" s="4">
        <v>14405674.19</v>
      </c>
      <c r="AG59" s="4">
        <v>0</v>
      </c>
      <c r="AH59" s="4">
        <v>64447.49</v>
      </c>
      <c r="AI59" s="4">
        <v>0</v>
      </c>
      <c r="AJ59" s="4">
        <v>0</v>
      </c>
      <c r="AK59" s="4">
        <v>0</v>
      </c>
      <c r="AL59" s="4">
        <v>14470121.68</v>
      </c>
      <c r="AM59" s="4">
        <v>0</v>
      </c>
      <c r="AN59" s="4">
        <v>7766145.29</v>
      </c>
      <c r="AO59" s="4">
        <v>0</v>
      </c>
      <c r="AP59" s="4">
        <v>0</v>
      </c>
      <c r="AQ59" s="4">
        <v>7766145.29</v>
      </c>
      <c r="AR59" s="4">
        <v>23221107.1</v>
      </c>
      <c r="AS59" s="4">
        <v>27909189.86</v>
      </c>
      <c r="AT59" s="4">
        <v>33140771.79</v>
      </c>
      <c r="AU59" s="4">
        <v>1024592.91</v>
      </c>
      <c r="AV59" s="4">
        <v>85295661.66</v>
      </c>
      <c r="AW59" s="4">
        <v>-65035828.89</v>
      </c>
      <c r="AX59" s="4">
        <v>-5795921.92</v>
      </c>
      <c r="AY59" s="4">
        <v>-6697605.35</v>
      </c>
      <c r="AZ59" s="4">
        <v>-77529356.16</v>
      </c>
      <c r="BA59" s="4">
        <v>-5371679.38</v>
      </c>
      <c r="BB59" s="4">
        <v>216657.04</v>
      </c>
      <c r="BC59" s="4">
        <v>3342879.26</v>
      </c>
      <c r="BD59" s="4">
        <v>-370235.2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21667</v>
      </c>
      <c r="BL59" s="4">
        <v>361322.91</v>
      </c>
      <c r="BM59" s="4">
        <v>-564981.46</v>
      </c>
      <c r="BN59" s="4">
        <v>0</v>
      </c>
      <c r="BO59" s="4">
        <v>-1799388.37</v>
      </c>
      <c r="BP59" s="4">
        <v>5966917.13</v>
      </c>
      <c r="BQ59" s="4">
        <v>500000</v>
      </c>
      <c r="BR59" s="4">
        <v>-2924770.36</v>
      </c>
      <c r="BS59" s="4">
        <v>0</v>
      </c>
      <c r="BT59" s="4">
        <v>-2424770.36</v>
      </c>
      <c r="BU59" s="4">
        <v>3892677.95</v>
      </c>
      <c r="BV59" s="4">
        <v>11980903.83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11980903.83</v>
      </c>
      <c r="CC59" s="4">
        <v>0</v>
      </c>
      <c r="CD59" s="4">
        <v>11658823.24</v>
      </c>
      <c r="CE59" s="4">
        <v>0</v>
      </c>
      <c r="CF59" s="4">
        <v>0</v>
      </c>
      <c r="CG59" s="4">
        <v>11658823.24</v>
      </c>
      <c r="CH59" s="4">
        <v>21960545.87</v>
      </c>
      <c r="CI59" s="4">
        <v>34600389.83</v>
      </c>
      <c r="CJ59" s="4">
        <v>35945523.8</v>
      </c>
      <c r="CK59" s="4">
        <v>1369488.13</v>
      </c>
      <c r="CL59" s="4">
        <v>93875947.63</v>
      </c>
      <c r="CM59" s="4">
        <v>-73131144.09</v>
      </c>
      <c r="CN59" s="4">
        <v>-6700241.92</v>
      </c>
      <c r="CO59" s="4">
        <v>-6196839.12</v>
      </c>
      <c r="CP59" s="4">
        <v>-86028225.13</v>
      </c>
      <c r="CQ59" s="4">
        <v>-12152663.98</v>
      </c>
      <c r="CR59" s="4">
        <v>434086.5</v>
      </c>
      <c r="CS59" s="4">
        <v>6755416.95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37525</v>
      </c>
      <c r="DB59" s="4">
        <v>-493205.75</v>
      </c>
      <c r="DC59" s="4">
        <v>-546242.51</v>
      </c>
      <c r="DD59" s="4">
        <v>0</v>
      </c>
      <c r="DE59" s="4">
        <v>-5418841.28</v>
      </c>
      <c r="DF59" s="4">
        <v>2428881.22</v>
      </c>
      <c r="DG59" s="4">
        <v>0</v>
      </c>
      <c r="DH59" s="4">
        <v>-3031936.21</v>
      </c>
      <c r="DI59" s="4">
        <v>0</v>
      </c>
      <c r="DJ59" s="4">
        <v>-3031936.21</v>
      </c>
      <c r="DK59" s="4">
        <v>4367432</v>
      </c>
      <c r="DL59" s="4">
        <v>8948967.62</v>
      </c>
      <c r="DM59" s="4">
        <v>0</v>
      </c>
      <c r="DN59" s="4">
        <v>93888.52</v>
      </c>
      <c r="DO59" s="4">
        <v>0</v>
      </c>
      <c r="DP59" s="4">
        <v>0</v>
      </c>
      <c r="DQ59" s="4">
        <v>0</v>
      </c>
      <c r="DR59" s="4">
        <v>9042856.14</v>
      </c>
      <c r="DS59" s="4">
        <v>0</v>
      </c>
      <c r="DT59" s="4">
        <v>16026255.24</v>
      </c>
      <c r="DU59" s="4">
        <v>0</v>
      </c>
      <c r="DV59" s="4">
        <v>0</v>
      </c>
      <c r="DW59" s="4">
        <v>16026255.24</v>
      </c>
      <c r="DX59" s="11">
        <f>('KOV järjest'!Z59+Z59+BP59+DF59)/CL59</f>
        <v>0.08494705738077246</v>
      </c>
      <c r="DY59" s="11">
        <f t="shared" si="0"/>
        <v>0</v>
      </c>
    </row>
    <row r="60" spans="1:129" ht="12.75">
      <c r="A60" s="3" t="s">
        <v>119</v>
      </c>
      <c r="B60" s="4">
        <v>6055540.64</v>
      </c>
      <c r="C60" s="4">
        <v>10741590.2</v>
      </c>
      <c r="D60" s="4">
        <v>11360409.99</v>
      </c>
      <c r="E60" s="4">
        <v>333844.36</v>
      </c>
      <c r="F60" s="4">
        <v>28491385.19</v>
      </c>
      <c r="G60" s="4">
        <v>-24643023.2</v>
      </c>
      <c r="H60" s="4">
        <v>-1192295.52</v>
      </c>
      <c r="I60" s="4">
        <v>-2529809.97</v>
      </c>
      <c r="J60" s="4">
        <v>-28365128.69</v>
      </c>
      <c r="K60" s="4">
        <v>-10193579.09</v>
      </c>
      <c r="L60" s="4">
        <v>1086344</v>
      </c>
      <c r="M60" s="4">
        <v>3220676.27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-300643</v>
      </c>
      <c r="U60" s="4">
        <v>380324</v>
      </c>
      <c r="V60" s="4">
        <v>-220139.48</v>
      </c>
      <c r="W60" s="4">
        <v>-208986.51</v>
      </c>
      <c r="X60" s="4">
        <v>0</v>
      </c>
      <c r="Y60" s="4">
        <v>-6027017.3</v>
      </c>
      <c r="Z60" s="4">
        <v>-5900760.8</v>
      </c>
      <c r="AA60" s="4">
        <v>7672917.26</v>
      </c>
      <c r="AB60" s="4">
        <v>-1005091.04</v>
      </c>
      <c r="AC60" s="4">
        <v>0</v>
      </c>
      <c r="AD60" s="4">
        <v>6667826.22</v>
      </c>
      <c r="AE60" s="4">
        <v>658731.56</v>
      </c>
      <c r="AF60" s="4">
        <v>10418628.26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10418628.26</v>
      </c>
      <c r="AM60" s="4">
        <v>0</v>
      </c>
      <c r="AN60" s="4">
        <v>1737941.92</v>
      </c>
      <c r="AO60" s="4">
        <v>0</v>
      </c>
      <c r="AP60" s="4">
        <v>0</v>
      </c>
      <c r="AQ60" s="4">
        <v>1737941.92</v>
      </c>
      <c r="AR60" s="4">
        <v>7000721.78</v>
      </c>
      <c r="AS60" s="4">
        <v>13545977.47</v>
      </c>
      <c r="AT60" s="4">
        <v>12568197.65</v>
      </c>
      <c r="AU60" s="4">
        <v>486036.35</v>
      </c>
      <c r="AV60" s="4">
        <v>33600933.25</v>
      </c>
      <c r="AW60" s="4">
        <v>-26786666.2</v>
      </c>
      <c r="AX60" s="4">
        <v>-1744990.49</v>
      </c>
      <c r="AY60" s="4">
        <v>-1787672.9</v>
      </c>
      <c r="AZ60" s="4">
        <v>-30319329.59</v>
      </c>
      <c r="BA60" s="4">
        <v>-5274776.3</v>
      </c>
      <c r="BB60" s="4">
        <v>191940.7</v>
      </c>
      <c r="BC60" s="4">
        <v>3260570.83</v>
      </c>
      <c r="BD60" s="4">
        <v>-84985.91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-528000</v>
      </c>
      <c r="BK60" s="4">
        <v>300643</v>
      </c>
      <c r="BL60" s="4">
        <v>-398792.48</v>
      </c>
      <c r="BM60" s="4">
        <v>-400263.2</v>
      </c>
      <c r="BN60" s="4">
        <v>0</v>
      </c>
      <c r="BO60" s="4">
        <v>-2533400.16</v>
      </c>
      <c r="BP60" s="4">
        <v>748203.5</v>
      </c>
      <c r="BQ60" s="4">
        <v>0</v>
      </c>
      <c r="BR60" s="4">
        <v>-1520121.96</v>
      </c>
      <c r="BS60" s="4">
        <v>0</v>
      </c>
      <c r="BT60" s="4">
        <v>-1520121.96</v>
      </c>
      <c r="BU60" s="4">
        <v>3785.62</v>
      </c>
      <c r="BV60" s="4">
        <v>8899775.96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8899775.96</v>
      </c>
      <c r="CC60" s="4">
        <v>0</v>
      </c>
      <c r="CD60" s="4">
        <v>1741727.54</v>
      </c>
      <c r="CE60" s="4">
        <v>0</v>
      </c>
      <c r="CF60" s="4">
        <v>0</v>
      </c>
      <c r="CG60" s="4">
        <v>1741727.54</v>
      </c>
      <c r="CH60" s="4">
        <v>7763411.39</v>
      </c>
      <c r="CI60" s="4">
        <v>16838145.66</v>
      </c>
      <c r="CJ60" s="4">
        <v>13281285.55</v>
      </c>
      <c r="CK60" s="4">
        <v>535412.49</v>
      </c>
      <c r="CL60" s="4">
        <v>38418255.09</v>
      </c>
      <c r="CM60" s="4">
        <v>-30426556.7</v>
      </c>
      <c r="CN60" s="4">
        <v>-1812803.57</v>
      </c>
      <c r="CO60" s="4">
        <v>-2606307.42</v>
      </c>
      <c r="CP60" s="4">
        <v>-34845667.69</v>
      </c>
      <c r="CQ60" s="4">
        <v>-6273312.66</v>
      </c>
      <c r="CR60" s="4">
        <v>505456</v>
      </c>
      <c r="CS60" s="4">
        <v>4174000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-300000</v>
      </c>
      <c r="DA60" s="4">
        <v>528113</v>
      </c>
      <c r="DB60" s="4">
        <v>-327388.6</v>
      </c>
      <c r="DC60" s="4">
        <v>-423894.03</v>
      </c>
      <c r="DD60" s="4">
        <v>0</v>
      </c>
      <c r="DE60" s="4">
        <v>-1693132.26</v>
      </c>
      <c r="DF60" s="4">
        <v>1879455.14</v>
      </c>
      <c r="DG60" s="4">
        <v>945000</v>
      </c>
      <c r="DH60" s="4">
        <v>-1244264.64</v>
      </c>
      <c r="DI60" s="4">
        <v>0</v>
      </c>
      <c r="DJ60" s="4">
        <v>-299264.64</v>
      </c>
      <c r="DK60" s="4">
        <v>483745.55</v>
      </c>
      <c r="DL60" s="4">
        <v>8512250.86</v>
      </c>
      <c r="DM60" s="4">
        <v>0</v>
      </c>
      <c r="DN60" s="4">
        <v>0</v>
      </c>
      <c r="DO60" s="4">
        <v>0</v>
      </c>
      <c r="DP60" s="4">
        <v>0</v>
      </c>
      <c r="DQ60" s="4">
        <v>0</v>
      </c>
      <c r="DR60" s="4">
        <v>8512250.86</v>
      </c>
      <c r="DS60" s="4">
        <v>0</v>
      </c>
      <c r="DT60" s="4">
        <v>2225473.09</v>
      </c>
      <c r="DU60" s="4">
        <v>0</v>
      </c>
      <c r="DV60" s="4">
        <v>0</v>
      </c>
      <c r="DW60" s="4">
        <v>2225473.09</v>
      </c>
      <c r="DX60" s="11">
        <f>('KOV järjest'!Z60+Z60+BP60+DF60)/CL60</f>
        <v>-0.14369594186584908</v>
      </c>
      <c r="DY60" s="11">
        <f t="shared" si="0"/>
        <v>0.16364037760883113</v>
      </c>
    </row>
    <row r="61" spans="1:129" ht="12.75">
      <c r="A61" s="3" t="s">
        <v>120</v>
      </c>
      <c r="B61" s="4">
        <v>8882285.9</v>
      </c>
      <c r="C61" s="4">
        <v>33924310.58</v>
      </c>
      <c r="D61" s="4">
        <v>22050888.52</v>
      </c>
      <c r="E61" s="4">
        <v>471721.32</v>
      </c>
      <c r="F61" s="4">
        <v>65329206.32</v>
      </c>
      <c r="G61" s="4">
        <v>-47413292.95</v>
      </c>
      <c r="H61" s="4">
        <v>-5678888.13</v>
      </c>
      <c r="I61" s="4">
        <v>-4268215.1</v>
      </c>
      <c r="J61" s="4">
        <v>-57360396.18</v>
      </c>
      <c r="K61" s="4">
        <v>-11788555.51</v>
      </c>
      <c r="L61" s="4">
        <v>40011.86</v>
      </c>
      <c r="M61" s="4">
        <v>3826817.43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17697.48</v>
      </c>
      <c r="V61" s="4">
        <v>-373380.69</v>
      </c>
      <c r="W61" s="4">
        <v>-444429.94</v>
      </c>
      <c r="X61" s="4">
        <v>0</v>
      </c>
      <c r="Y61" s="4">
        <v>-8277409.43</v>
      </c>
      <c r="Z61" s="4">
        <v>-308599.29</v>
      </c>
      <c r="AA61" s="4">
        <v>7200000</v>
      </c>
      <c r="AB61" s="4">
        <v>-4170462.95</v>
      </c>
      <c r="AC61" s="4">
        <v>0</v>
      </c>
      <c r="AD61" s="4">
        <v>3029537.05</v>
      </c>
      <c r="AE61" s="4">
        <v>1871090.08</v>
      </c>
      <c r="AF61" s="4">
        <v>21787412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21787412</v>
      </c>
      <c r="AM61" s="4">
        <v>0</v>
      </c>
      <c r="AN61" s="4">
        <v>5075145.71</v>
      </c>
      <c r="AO61" s="4">
        <v>0</v>
      </c>
      <c r="AP61" s="4">
        <v>0</v>
      </c>
      <c r="AQ61" s="4">
        <v>5075145.71</v>
      </c>
      <c r="AR61" s="4">
        <v>10369783.92</v>
      </c>
      <c r="AS61" s="4">
        <v>42325794.56</v>
      </c>
      <c r="AT61" s="4">
        <v>20407011.79</v>
      </c>
      <c r="AU61" s="4">
        <v>1184088.69</v>
      </c>
      <c r="AV61" s="4">
        <v>74286678.96</v>
      </c>
      <c r="AW61" s="4">
        <v>-53743796.67</v>
      </c>
      <c r="AX61" s="4">
        <v>-6723500.89</v>
      </c>
      <c r="AY61" s="4">
        <v>-5861194.57</v>
      </c>
      <c r="AZ61" s="4">
        <v>-66328492.13</v>
      </c>
      <c r="BA61" s="4">
        <v>-17851671.86</v>
      </c>
      <c r="BB61" s="4">
        <v>2320968.46</v>
      </c>
      <c r="BC61" s="4">
        <v>7594248.57</v>
      </c>
      <c r="BD61" s="4">
        <v>-63000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15697.07</v>
      </c>
      <c r="BL61" s="4">
        <v>-564154.49</v>
      </c>
      <c r="BM61" s="4">
        <v>-650156.56</v>
      </c>
      <c r="BN61" s="4">
        <v>0</v>
      </c>
      <c r="BO61" s="4">
        <v>-8547912.25</v>
      </c>
      <c r="BP61" s="4">
        <v>-589725.42</v>
      </c>
      <c r="BQ61" s="4">
        <v>5300000</v>
      </c>
      <c r="BR61" s="4">
        <v>-4080778</v>
      </c>
      <c r="BS61" s="4">
        <v>0</v>
      </c>
      <c r="BT61" s="4">
        <v>1219222</v>
      </c>
      <c r="BU61" s="4">
        <v>290839.19</v>
      </c>
      <c r="BV61" s="4">
        <v>23006634</v>
      </c>
      <c r="BW61" s="4">
        <v>0</v>
      </c>
      <c r="BX61" s="4">
        <v>14768</v>
      </c>
      <c r="BY61" s="4">
        <v>0</v>
      </c>
      <c r="BZ61" s="4">
        <v>0</v>
      </c>
      <c r="CA61" s="4">
        <v>0</v>
      </c>
      <c r="CB61" s="4">
        <v>23021402</v>
      </c>
      <c r="CC61" s="4">
        <v>0</v>
      </c>
      <c r="CD61" s="4">
        <v>5365984.9</v>
      </c>
      <c r="CE61" s="4">
        <v>0</v>
      </c>
      <c r="CF61" s="4">
        <v>0</v>
      </c>
      <c r="CG61" s="4">
        <v>5365984.9</v>
      </c>
      <c r="CH61" s="4">
        <v>12620875.45</v>
      </c>
      <c r="CI61" s="4">
        <v>56767870.78</v>
      </c>
      <c r="CJ61" s="4">
        <v>23299952.34</v>
      </c>
      <c r="CK61" s="4">
        <v>852101.42</v>
      </c>
      <c r="CL61" s="4">
        <v>93540799.99</v>
      </c>
      <c r="CM61" s="4">
        <v>-65305835.84</v>
      </c>
      <c r="CN61" s="4">
        <v>-7107349.55</v>
      </c>
      <c r="CO61" s="4">
        <v>-5343693.98</v>
      </c>
      <c r="CP61" s="4">
        <v>-77756879.37</v>
      </c>
      <c r="CQ61" s="4">
        <v>-20693047</v>
      </c>
      <c r="CR61" s="4">
        <v>614065</v>
      </c>
      <c r="CS61" s="4">
        <v>9576949.52</v>
      </c>
      <c r="CT61" s="4">
        <v>-19080</v>
      </c>
      <c r="CU61" s="4">
        <v>20400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7765.76</v>
      </c>
      <c r="DB61" s="4">
        <v>-481999.31</v>
      </c>
      <c r="DC61" s="4">
        <v>-940627.08</v>
      </c>
      <c r="DD61" s="4">
        <v>0</v>
      </c>
      <c r="DE61" s="4">
        <v>-10974946.03</v>
      </c>
      <c r="DF61" s="4">
        <v>4808974.59</v>
      </c>
      <c r="DG61" s="4">
        <v>1438472.1</v>
      </c>
      <c r="DH61" s="4">
        <v>-3586756</v>
      </c>
      <c r="DI61" s="4">
        <v>0</v>
      </c>
      <c r="DJ61" s="4">
        <v>-2148283.9</v>
      </c>
      <c r="DK61" s="4">
        <v>987364.45</v>
      </c>
      <c r="DL61" s="4">
        <v>20858350.1</v>
      </c>
      <c r="DM61" s="4">
        <v>0</v>
      </c>
      <c r="DN61" s="4">
        <v>0</v>
      </c>
      <c r="DO61" s="4">
        <v>0</v>
      </c>
      <c r="DP61" s="4">
        <v>0</v>
      </c>
      <c r="DQ61" s="4">
        <v>0</v>
      </c>
      <c r="DR61" s="4">
        <v>20858350.1</v>
      </c>
      <c r="DS61" s="4">
        <v>0</v>
      </c>
      <c r="DT61" s="4">
        <v>6353349.35</v>
      </c>
      <c r="DU61" s="4">
        <v>0</v>
      </c>
      <c r="DV61" s="4">
        <v>0</v>
      </c>
      <c r="DW61" s="4">
        <v>6353349.35</v>
      </c>
      <c r="DX61" s="11">
        <f>('KOV järjest'!Z61+Z61+BP61+DF61)/CL61</f>
        <v>-0.08749140194305494</v>
      </c>
      <c r="DY61" s="11">
        <f t="shared" si="0"/>
        <v>0.1550660326996419</v>
      </c>
    </row>
    <row r="62" spans="1:129" ht="12.75">
      <c r="A62" s="3" t="s">
        <v>121</v>
      </c>
      <c r="B62" s="4">
        <v>897934.63</v>
      </c>
      <c r="C62" s="4">
        <v>6954352.18</v>
      </c>
      <c r="D62" s="4">
        <v>2494170</v>
      </c>
      <c r="E62" s="4">
        <v>2622628.91</v>
      </c>
      <c r="F62" s="4">
        <v>12969085.72</v>
      </c>
      <c r="G62" s="4">
        <v>-9702123.66</v>
      </c>
      <c r="H62" s="4">
        <v>-1429146.25</v>
      </c>
      <c r="I62" s="4">
        <v>-503875.31</v>
      </c>
      <c r="J62" s="4">
        <v>-11635145.22</v>
      </c>
      <c r="K62" s="4">
        <v>-48305</v>
      </c>
      <c r="L62" s="4">
        <v>0</v>
      </c>
      <c r="M62" s="4">
        <v>270000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1651212.33</v>
      </c>
      <c r="W62" s="4">
        <v>-2971.6</v>
      </c>
      <c r="X62" s="4">
        <v>0</v>
      </c>
      <c r="Y62" s="4">
        <v>1872907.33</v>
      </c>
      <c r="Z62" s="4">
        <v>3206847.83</v>
      </c>
      <c r="AA62" s="4">
        <v>0</v>
      </c>
      <c r="AB62" s="4">
        <v>-31313.52</v>
      </c>
      <c r="AC62" s="4">
        <v>0</v>
      </c>
      <c r="AD62" s="4">
        <v>-31313.52</v>
      </c>
      <c r="AE62" s="4">
        <v>1204877.6</v>
      </c>
      <c r="AF62" s="4">
        <v>13706.26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13706.26</v>
      </c>
      <c r="AM62" s="4">
        <v>0</v>
      </c>
      <c r="AN62" s="4">
        <v>5042805.51</v>
      </c>
      <c r="AO62" s="4">
        <v>0</v>
      </c>
      <c r="AP62" s="4">
        <v>0</v>
      </c>
      <c r="AQ62" s="4">
        <v>5042805.51</v>
      </c>
      <c r="AR62" s="4">
        <v>956125.34</v>
      </c>
      <c r="AS62" s="4">
        <v>8656102.06</v>
      </c>
      <c r="AT62" s="4">
        <v>888682.6</v>
      </c>
      <c r="AU62" s="4">
        <v>2938469.21</v>
      </c>
      <c r="AV62" s="4">
        <v>13439379.21</v>
      </c>
      <c r="AW62" s="4">
        <v>-10562242.96</v>
      </c>
      <c r="AX62" s="4">
        <v>-1135963.3</v>
      </c>
      <c r="AY62" s="4">
        <v>-674360.25</v>
      </c>
      <c r="AZ62" s="4">
        <v>-12372566.51</v>
      </c>
      <c r="BA62" s="4">
        <v>-1090267.36</v>
      </c>
      <c r="BB62" s="4">
        <v>0</v>
      </c>
      <c r="BC62" s="4">
        <v>889902</v>
      </c>
      <c r="BD62" s="4">
        <v>-25426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2428867.23</v>
      </c>
      <c r="BM62" s="4">
        <v>-284.17</v>
      </c>
      <c r="BN62" s="4">
        <v>0</v>
      </c>
      <c r="BO62" s="4">
        <v>2203075.87</v>
      </c>
      <c r="BP62" s="4">
        <v>3269888.57</v>
      </c>
      <c r="BQ62" s="4">
        <v>0</v>
      </c>
      <c r="BR62" s="4">
        <v>-13706.26</v>
      </c>
      <c r="BS62" s="4">
        <v>0</v>
      </c>
      <c r="BT62" s="4">
        <v>-13706.26</v>
      </c>
      <c r="BU62" s="4">
        <v>586557.35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5629362.86</v>
      </c>
      <c r="CE62" s="4">
        <v>0</v>
      </c>
      <c r="CF62" s="4">
        <v>0</v>
      </c>
      <c r="CG62" s="4">
        <v>5629362.86</v>
      </c>
      <c r="CH62" s="4">
        <v>958304.86</v>
      </c>
      <c r="CI62" s="4">
        <v>10869419.91</v>
      </c>
      <c r="CJ62" s="4">
        <v>2248868.85</v>
      </c>
      <c r="CK62" s="4">
        <v>4948865.51</v>
      </c>
      <c r="CL62" s="4">
        <v>19025459.13</v>
      </c>
      <c r="CM62" s="4">
        <v>-11837770.5</v>
      </c>
      <c r="CN62" s="4">
        <v>-1219917.93</v>
      </c>
      <c r="CO62" s="4">
        <v>-2103240.6</v>
      </c>
      <c r="CP62" s="4">
        <v>-15160929.03</v>
      </c>
      <c r="CQ62" s="4">
        <v>-5463881.37</v>
      </c>
      <c r="CR62" s="4">
        <v>57272.91</v>
      </c>
      <c r="CS62" s="4">
        <v>829455.75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4302029.73</v>
      </c>
      <c r="DC62" s="4">
        <v>-5773.34</v>
      </c>
      <c r="DD62" s="4">
        <v>0</v>
      </c>
      <c r="DE62" s="4">
        <v>-275122.98</v>
      </c>
      <c r="DF62" s="4">
        <v>3589407.12</v>
      </c>
      <c r="DG62" s="4">
        <v>224237.02</v>
      </c>
      <c r="DH62" s="4">
        <v>-112194.48</v>
      </c>
      <c r="DI62" s="4">
        <v>0</v>
      </c>
      <c r="DJ62" s="4">
        <v>112042.54</v>
      </c>
      <c r="DK62" s="4">
        <v>-2379092.45</v>
      </c>
      <c r="DL62" s="4">
        <v>112042.54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112042.54</v>
      </c>
      <c r="DS62" s="4">
        <v>0</v>
      </c>
      <c r="DT62" s="4">
        <v>3250270.41</v>
      </c>
      <c r="DU62" s="4">
        <v>0</v>
      </c>
      <c r="DV62" s="4">
        <v>0</v>
      </c>
      <c r="DW62" s="4">
        <v>3250270.41</v>
      </c>
      <c r="DX62" s="11">
        <f>('KOV järjest'!Z62+Z62+BP62+DF62)/CL62</f>
        <v>0.7158224974726275</v>
      </c>
      <c r="DY62" s="11">
        <f t="shared" si="0"/>
        <v>0</v>
      </c>
    </row>
    <row r="63" spans="1:129" ht="12.75">
      <c r="A63" s="3" t="s">
        <v>122</v>
      </c>
      <c r="B63" s="4">
        <v>220805109.53</v>
      </c>
      <c r="C63" s="4">
        <v>144441379.89</v>
      </c>
      <c r="D63" s="4">
        <v>201438197.16</v>
      </c>
      <c r="E63" s="4">
        <v>1860327.94</v>
      </c>
      <c r="F63" s="4">
        <v>568545014.52</v>
      </c>
      <c r="G63" s="4">
        <v>-469237669.7</v>
      </c>
      <c r="H63" s="4">
        <v>-64899564.95</v>
      </c>
      <c r="I63" s="4">
        <v>-27715048.97</v>
      </c>
      <c r="J63" s="4">
        <v>-561852283.62</v>
      </c>
      <c r="K63" s="4">
        <v>-45826799.21</v>
      </c>
      <c r="L63" s="4">
        <v>2247297.36</v>
      </c>
      <c r="M63" s="4">
        <v>9842592.5</v>
      </c>
      <c r="N63" s="4">
        <v>0</v>
      </c>
      <c r="O63" s="4">
        <v>0</v>
      </c>
      <c r="P63" s="4">
        <v>-15000</v>
      </c>
      <c r="Q63" s="4">
        <v>0</v>
      </c>
      <c r="R63" s="4">
        <v>0</v>
      </c>
      <c r="S63" s="4">
        <v>0</v>
      </c>
      <c r="T63" s="4">
        <v>0</v>
      </c>
      <c r="U63" s="4">
        <v>44875</v>
      </c>
      <c r="V63" s="4">
        <v>7178317.41</v>
      </c>
      <c r="W63" s="4">
        <v>-2737699.8</v>
      </c>
      <c r="X63" s="4">
        <v>0</v>
      </c>
      <c r="Y63" s="4">
        <v>-26528716.94</v>
      </c>
      <c r="Z63" s="4">
        <v>-19835986.04</v>
      </c>
      <c r="AA63" s="4">
        <v>26652500.04</v>
      </c>
      <c r="AB63" s="4">
        <v>-14229096.81</v>
      </c>
      <c r="AC63" s="4">
        <v>4600000</v>
      </c>
      <c r="AD63" s="4">
        <v>17023403.23</v>
      </c>
      <c r="AE63" s="4">
        <v>14805508.89</v>
      </c>
      <c r="AF63" s="4">
        <v>111169844.7</v>
      </c>
      <c r="AG63" s="4">
        <v>0</v>
      </c>
      <c r="AH63" s="4">
        <v>0</v>
      </c>
      <c r="AI63" s="4">
        <v>0</v>
      </c>
      <c r="AJ63" s="4">
        <v>0</v>
      </c>
      <c r="AK63" s="4">
        <v>671585.9</v>
      </c>
      <c r="AL63" s="4">
        <v>111841430.6</v>
      </c>
      <c r="AM63" s="4">
        <v>0</v>
      </c>
      <c r="AN63" s="4">
        <v>40853874.45</v>
      </c>
      <c r="AO63" s="4">
        <v>0</v>
      </c>
      <c r="AP63" s="4">
        <v>0</v>
      </c>
      <c r="AQ63" s="4">
        <v>40853874.45</v>
      </c>
      <c r="AR63" s="4">
        <v>242246061.97</v>
      </c>
      <c r="AS63" s="4">
        <v>174011041.6</v>
      </c>
      <c r="AT63" s="4">
        <v>212644867.49</v>
      </c>
      <c r="AU63" s="4">
        <v>2767455.13</v>
      </c>
      <c r="AV63" s="4">
        <v>631669426.19</v>
      </c>
      <c r="AW63" s="4">
        <v>-524425265.77</v>
      </c>
      <c r="AX63" s="4">
        <v>-48723885.93</v>
      </c>
      <c r="AY63" s="4">
        <v>-45194321.6</v>
      </c>
      <c r="AZ63" s="4">
        <v>-618343473.3</v>
      </c>
      <c r="BA63" s="4">
        <v>-57369107.19</v>
      </c>
      <c r="BB63" s="4">
        <v>1343496.72</v>
      </c>
      <c r="BC63" s="4">
        <v>20261475.67</v>
      </c>
      <c r="BD63" s="4">
        <v>280542</v>
      </c>
      <c r="BE63" s="4">
        <v>0</v>
      </c>
      <c r="BF63" s="4">
        <v>0</v>
      </c>
      <c r="BG63" s="4">
        <v>60000000</v>
      </c>
      <c r="BH63" s="4">
        <v>0</v>
      </c>
      <c r="BI63" s="4">
        <v>0</v>
      </c>
      <c r="BJ63" s="4">
        <v>0</v>
      </c>
      <c r="BK63" s="4">
        <v>0</v>
      </c>
      <c r="BL63" s="4">
        <v>45800799.86</v>
      </c>
      <c r="BM63" s="4">
        <v>-2374172.26</v>
      </c>
      <c r="BN63" s="4">
        <v>0</v>
      </c>
      <c r="BO63" s="4">
        <v>70317207.06</v>
      </c>
      <c r="BP63" s="4">
        <v>83643159.95</v>
      </c>
      <c r="BQ63" s="4">
        <v>29507405.62</v>
      </c>
      <c r="BR63" s="4">
        <v>-67396839.05</v>
      </c>
      <c r="BS63" s="4">
        <v>-4600000</v>
      </c>
      <c r="BT63" s="4">
        <v>-42489433.43</v>
      </c>
      <c r="BU63" s="4">
        <v>16350531.47</v>
      </c>
      <c r="BV63" s="4">
        <v>68680411.27</v>
      </c>
      <c r="BW63" s="4">
        <v>0</v>
      </c>
      <c r="BX63" s="4">
        <v>25687688.16</v>
      </c>
      <c r="BY63" s="4">
        <v>0</v>
      </c>
      <c r="BZ63" s="4">
        <v>0</v>
      </c>
      <c r="CA63" s="4">
        <v>3350429.9</v>
      </c>
      <c r="CB63" s="4">
        <v>97718529.33</v>
      </c>
      <c r="CC63" s="4">
        <v>0</v>
      </c>
      <c r="CD63" s="4">
        <v>57204405.92</v>
      </c>
      <c r="CE63" s="4">
        <v>0</v>
      </c>
      <c r="CF63" s="4">
        <v>0</v>
      </c>
      <c r="CG63" s="4">
        <v>57204405.92</v>
      </c>
      <c r="CH63" s="4">
        <v>301178583.79</v>
      </c>
      <c r="CI63" s="4">
        <v>226547738.88</v>
      </c>
      <c r="CJ63" s="4">
        <v>230091066.79</v>
      </c>
      <c r="CK63" s="4">
        <v>3002677.82</v>
      </c>
      <c r="CL63" s="4">
        <v>760820067.28</v>
      </c>
      <c r="CM63" s="4">
        <v>-638390392.16</v>
      </c>
      <c r="CN63" s="4">
        <v>-38925031.18</v>
      </c>
      <c r="CO63" s="4">
        <v>-36145218.5</v>
      </c>
      <c r="CP63" s="4">
        <v>-713460641.84</v>
      </c>
      <c r="CQ63" s="4">
        <v>-59943464.58</v>
      </c>
      <c r="CR63" s="4">
        <v>3587484.52</v>
      </c>
      <c r="CS63" s="4">
        <v>12824891</v>
      </c>
      <c r="CT63" s="4">
        <v>-197280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-973662.67</v>
      </c>
      <c r="DC63" s="4">
        <v>-2591837.84</v>
      </c>
      <c r="DD63" s="4">
        <v>0</v>
      </c>
      <c r="DE63" s="4">
        <v>-44702031.73</v>
      </c>
      <c r="DF63" s="4">
        <v>2657393.71</v>
      </c>
      <c r="DG63" s="4">
        <v>30000000</v>
      </c>
      <c r="DH63" s="4">
        <v>-8396150.59</v>
      </c>
      <c r="DI63" s="4">
        <v>0</v>
      </c>
      <c r="DJ63" s="4">
        <v>21603849.41</v>
      </c>
      <c r="DK63" s="4">
        <v>15557056.97</v>
      </c>
      <c r="DL63" s="4">
        <v>90284260.68</v>
      </c>
      <c r="DM63" s="4">
        <v>0</v>
      </c>
      <c r="DN63" s="4">
        <v>0</v>
      </c>
      <c r="DO63" s="4">
        <v>56427.2</v>
      </c>
      <c r="DP63" s="4">
        <v>0</v>
      </c>
      <c r="DQ63" s="4">
        <v>15744809.34</v>
      </c>
      <c r="DR63" s="4">
        <v>106085497.22</v>
      </c>
      <c r="DS63" s="4">
        <v>20103580.15</v>
      </c>
      <c r="DT63" s="4">
        <v>72761462.89</v>
      </c>
      <c r="DU63" s="4">
        <v>0</v>
      </c>
      <c r="DV63" s="4">
        <v>0</v>
      </c>
      <c r="DW63" s="4">
        <v>72761462.89</v>
      </c>
      <c r="DX63" s="11">
        <f>('KOV järjest'!Z63+Z63+BP63+DF63)/CL63</f>
        <v>0.06344752209622607</v>
      </c>
      <c r="DY63" s="11">
        <f t="shared" si="0"/>
        <v>0.043800151656273226</v>
      </c>
    </row>
    <row r="64" spans="1:129" ht="12.75">
      <c r="A64" s="3" t="s">
        <v>123</v>
      </c>
      <c r="B64" s="4">
        <v>2383936.62</v>
      </c>
      <c r="C64" s="4">
        <v>4162176.96</v>
      </c>
      <c r="D64" s="4">
        <v>11551180.03</v>
      </c>
      <c r="E64" s="4">
        <v>51429.3</v>
      </c>
      <c r="F64" s="4">
        <v>18148722.91</v>
      </c>
      <c r="G64" s="4">
        <v>-14429456.72</v>
      </c>
      <c r="H64" s="4">
        <v>-541014.81</v>
      </c>
      <c r="I64" s="4">
        <v>-1289859.46</v>
      </c>
      <c r="J64" s="4">
        <v>-16260330.99</v>
      </c>
      <c r="K64" s="4">
        <v>-7221383.98</v>
      </c>
      <c r="L64" s="4">
        <v>10900</v>
      </c>
      <c r="M64" s="4">
        <v>4331888.1</v>
      </c>
      <c r="N64" s="4">
        <v>-370108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-77168.35</v>
      </c>
      <c r="W64" s="4">
        <v>-81331.77</v>
      </c>
      <c r="X64" s="4">
        <v>0</v>
      </c>
      <c r="Y64" s="4">
        <v>-3325872.23</v>
      </c>
      <c r="Z64" s="4">
        <v>-1437480.31</v>
      </c>
      <c r="AA64" s="4">
        <v>1400000</v>
      </c>
      <c r="AB64" s="4">
        <v>-507277.24</v>
      </c>
      <c r="AC64" s="4">
        <v>0</v>
      </c>
      <c r="AD64" s="4">
        <v>892722.76</v>
      </c>
      <c r="AE64" s="4">
        <v>-1668827.99</v>
      </c>
      <c r="AF64" s="4">
        <v>2545903.1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2545903.1</v>
      </c>
      <c r="AM64" s="4">
        <v>0</v>
      </c>
      <c r="AN64" s="4">
        <v>744236.92</v>
      </c>
      <c r="AO64" s="4">
        <v>0</v>
      </c>
      <c r="AP64" s="4">
        <v>0</v>
      </c>
      <c r="AQ64" s="4">
        <v>744236.92</v>
      </c>
      <c r="AR64" s="4">
        <v>2427064.46</v>
      </c>
      <c r="AS64" s="4">
        <v>5335694.33</v>
      </c>
      <c r="AT64" s="4">
        <v>9744564.82</v>
      </c>
      <c r="AU64" s="4">
        <v>93796.53</v>
      </c>
      <c r="AV64" s="4">
        <v>17601120.14</v>
      </c>
      <c r="AW64" s="4">
        <v>-14335129.8</v>
      </c>
      <c r="AX64" s="4">
        <v>-530736.3</v>
      </c>
      <c r="AY64" s="4">
        <v>-1476598.39</v>
      </c>
      <c r="AZ64" s="4">
        <v>-16342464.49</v>
      </c>
      <c r="BA64" s="4">
        <v>-3236314.93</v>
      </c>
      <c r="BB64" s="4">
        <v>35000</v>
      </c>
      <c r="BC64" s="4">
        <v>3115035.69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-67618.28</v>
      </c>
      <c r="BM64" s="4">
        <v>-84149.12</v>
      </c>
      <c r="BN64" s="4">
        <v>0</v>
      </c>
      <c r="BO64" s="4">
        <v>-153897.52</v>
      </c>
      <c r="BP64" s="4">
        <v>1104758.13</v>
      </c>
      <c r="BQ64" s="4">
        <v>170903.73</v>
      </c>
      <c r="BR64" s="4">
        <v>-651851.3</v>
      </c>
      <c r="BS64" s="4">
        <v>0</v>
      </c>
      <c r="BT64" s="4">
        <v>-480947.57</v>
      </c>
      <c r="BU64" s="4">
        <v>-54003.65</v>
      </c>
      <c r="BV64" s="4">
        <v>2064955.53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2064955.53</v>
      </c>
      <c r="CC64" s="4">
        <v>0</v>
      </c>
      <c r="CD64" s="4">
        <v>690233.27</v>
      </c>
      <c r="CE64" s="4">
        <v>0</v>
      </c>
      <c r="CF64" s="4">
        <v>0</v>
      </c>
      <c r="CG64" s="4">
        <v>690233.27</v>
      </c>
      <c r="CH64" s="4">
        <v>2740726.31</v>
      </c>
      <c r="CI64" s="4">
        <v>6737348.08</v>
      </c>
      <c r="CJ64" s="4">
        <v>11183017.97</v>
      </c>
      <c r="CK64" s="4">
        <v>61688.77</v>
      </c>
      <c r="CL64" s="4">
        <v>20722781.13</v>
      </c>
      <c r="CM64" s="4">
        <v>-17358106.32</v>
      </c>
      <c r="CN64" s="4">
        <v>-447203.98</v>
      </c>
      <c r="CO64" s="4">
        <v>-1008035.76</v>
      </c>
      <c r="CP64" s="4">
        <v>-18813346.06</v>
      </c>
      <c r="CQ64" s="4">
        <v>-2314735.09</v>
      </c>
      <c r="CR64" s="4">
        <v>0</v>
      </c>
      <c r="CS64" s="4">
        <v>673940.49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-88415.66</v>
      </c>
      <c r="DC64" s="4">
        <v>-91926.95</v>
      </c>
      <c r="DD64" s="4">
        <v>0</v>
      </c>
      <c r="DE64" s="4">
        <v>-1729210.26</v>
      </c>
      <c r="DF64" s="4">
        <v>180224.81</v>
      </c>
      <c r="DG64" s="4">
        <v>975265.48</v>
      </c>
      <c r="DH64" s="4">
        <v>-711179.26</v>
      </c>
      <c r="DI64" s="4">
        <v>0</v>
      </c>
      <c r="DJ64" s="4">
        <v>264086.22</v>
      </c>
      <c r="DK64" s="4">
        <v>715193.2</v>
      </c>
      <c r="DL64" s="4">
        <v>2329041.75</v>
      </c>
      <c r="DM64" s="4">
        <v>0</v>
      </c>
      <c r="DN64" s="4">
        <v>0</v>
      </c>
      <c r="DO64" s="4">
        <v>0</v>
      </c>
      <c r="DP64" s="4">
        <v>0</v>
      </c>
      <c r="DQ64" s="4">
        <v>0</v>
      </c>
      <c r="DR64" s="4">
        <v>2329041.75</v>
      </c>
      <c r="DS64" s="4">
        <v>0</v>
      </c>
      <c r="DT64" s="4">
        <v>1405426.47</v>
      </c>
      <c r="DU64" s="4">
        <v>0</v>
      </c>
      <c r="DV64" s="4">
        <v>0</v>
      </c>
      <c r="DW64" s="4">
        <v>1405426.47</v>
      </c>
      <c r="DX64" s="11">
        <f>('KOV järjest'!Z64+Z64+BP64+DF64)/CL64</f>
        <v>0.006153854021812946</v>
      </c>
      <c r="DY64" s="11">
        <f t="shared" si="0"/>
        <v>0.044570044638598184</v>
      </c>
    </row>
    <row r="65" spans="1:129" ht="12.75">
      <c r="A65" s="3" t="s">
        <v>124</v>
      </c>
      <c r="B65" s="4">
        <v>1833186.53</v>
      </c>
      <c r="C65" s="4">
        <v>5991842.97</v>
      </c>
      <c r="D65" s="4">
        <v>3876228.45</v>
      </c>
      <c r="E65" s="4">
        <v>55735.06</v>
      </c>
      <c r="F65" s="4">
        <v>11756993.01</v>
      </c>
      <c r="G65" s="4">
        <v>-10998159.56</v>
      </c>
      <c r="H65" s="4">
        <v>-873125.13</v>
      </c>
      <c r="I65" s="4">
        <v>-938043.68</v>
      </c>
      <c r="J65" s="4">
        <v>-12809328.37</v>
      </c>
      <c r="K65" s="4">
        <v>-867481.56</v>
      </c>
      <c r="L65" s="4">
        <v>297780.49</v>
      </c>
      <c r="M65" s="4">
        <v>715380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-75646.64</v>
      </c>
      <c r="W65" s="4">
        <v>-73962.41</v>
      </c>
      <c r="X65" s="4">
        <v>0</v>
      </c>
      <c r="Y65" s="4">
        <v>70032.29</v>
      </c>
      <c r="Z65" s="4">
        <v>-982303.07</v>
      </c>
      <c r="AA65" s="4">
        <v>1420087.03</v>
      </c>
      <c r="AB65" s="4">
        <v>-599933.19</v>
      </c>
      <c r="AC65" s="4">
        <v>0</v>
      </c>
      <c r="AD65" s="4">
        <v>820153.84</v>
      </c>
      <c r="AE65" s="4">
        <v>-79171.63</v>
      </c>
      <c r="AF65" s="4">
        <v>3039034.21</v>
      </c>
      <c r="AG65" s="4">
        <v>0</v>
      </c>
      <c r="AH65" s="4">
        <v>325497.12</v>
      </c>
      <c r="AI65" s="4">
        <v>0</v>
      </c>
      <c r="AJ65" s="4">
        <v>0</v>
      </c>
      <c r="AK65" s="4">
        <v>0</v>
      </c>
      <c r="AL65" s="4">
        <v>3364531.33</v>
      </c>
      <c r="AM65" s="4">
        <v>0</v>
      </c>
      <c r="AN65" s="4">
        <v>1264764.85</v>
      </c>
      <c r="AO65" s="4">
        <v>0</v>
      </c>
      <c r="AP65" s="4">
        <v>0</v>
      </c>
      <c r="AQ65" s="4">
        <v>1264764.85</v>
      </c>
      <c r="AR65" s="4">
        <v>2242478.75</v>
      </c>
      <c r="AS65" s="4">
        <v>7316065.4</v>
      </c>
      <c r="AT65" s="4">
        <v>4557936.42</v>
      </c>
      <c r="AU65" s="4">
        <v>59368.76</v>
      </c>
      <c r="AV65" s="4">
        <v>14175849.33</v>
      </c>
      <c r="AW65" s="4">
        <v>-11493488.45</v>
      </c>
      <c r="AX65" s="4">
        <v>-1069978.53</v>
      </c>
      <c r="AY65" s="4">
        <v>-1113549.46</v>
      </c>
      <c r="AZ65" s="4">
        <v>-13677016.44</v>
      </c>
      <c r="BA65" s="4">
        <v>-1907813.18</v>
      </c>
      <c r="BB65" s="4">
        <v>376892</v>
      </c>
      <c r="BC65" s="4">
        <v>1461326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-93200</v>
      </c>
      <c r="BK65" s="4">
        <v>0</v>
      </c>
      <c r="BL65" s="4">
        <v>138836.02</v>
      </c>
      <c r="BM65" s="4">
        <v>-106239.68</v>
      </c>
      <c r="BN65" s="4">
        <v>0</v>
      </c>
      <c r="BO65" s="4">
        <v>-23959.16</v>
      </c>
      <c r="BP65" s="4">
        <v>474873.73</v>
      </c>
      <c r="BQ65" s="4">
        <v>0</v>
      </c>
      <c r="BR65" s="4">
        <v>-741560.53</v>
      </c>
      <c r="BS65" s="4">
        <v>0</v>
      </c>
      <c r="BT65" s="4">
        <v>-741560.53</v>
      </c>
      <c r="BU65" s="4">
        <v>-287342.11</v>
      </c>
      <c r="BV65" s="4">
        <v>2297473.68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2297473.68</v>
      </c>
      <c r="CC65" s="4">
        <v>0</v>
      </c>
      <c r="CD65" s="4">
        <v>977422.74</v>
      </c>
      <c r="CE65" s="4">
        <v>0</v>
      </c>
      <c r="CF65" s="4">
        <v>0</v>
      </c>
      <c r="CG65" s="4">
        <v>977422.74</v>
      </c>
      <c r="CH65" s="4">
        <v>3099402.72</v>
      </c>
      <c r="CI65" s="4">
        <v>9540815.35</v>
      </c>
      <c r="CJ65" s="4">
        <v>5634882.16</v>
      </c>
      <c r="CK65" s="4">
        <v>86697.48</v>
      </c>
      <c r="CL65" s="4">
        <v>18361797.71</v>
      </c>
      <c r="CM65" s="4">
        <v>-14723944.67</v>
      </c>
      <c r="CN65" s="4">
        <v>-1252945.7</v>
      </c>
      <c r="CO65" s="4">
        <v>-1797551.31</v>
      </c>
      <c r="CP65" s="4">
        <v>-17774441.68</v>
      </c>
      <c r="CQ65" s="4">
        <v>-4683404.58</v>
      </c>
      <c r="CR65" s="4">
        <v>761200</v>
      </c>
      <c r="CS65" s="4">
        <v>2781844.86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93200</v>
      </c>
      <c r="DB65" s="4">
        <v>-113032.59</v>
      </c>
      <c r="DC65" s="4">
        <v>-111003.58</v>
      </c>
      <c r="DD65" s="4">
        <v>0</v>
      </c>
      <c r="DE65" s="4">
        <v>-1160192.31</v>
      </c>
      <c r="DF65" s="4">
        <v>-572836.28</v>
      </c>
      <c r="DG65" s="4">
        <v>1700000</v>
      </c>
      <c r="DH65" s="4">
        <v>-744260.48</v>
      </c>
      <c r="DI65" s="4">
        <v>0</v>
      </c>
      <c r="DJ65" s="4">
        <v>955739.52</v>
      </c>
      <c r="DK65" s="4">
        <v>309215.78</v>
      </c>
      <c r="DL65" s="4">
        <v>3253213.2</v>
      </c>
      <c r="DM65" s="4">
        <v>0</v>
      </c>
      <c r="DN65" s="4">
        <v>0</v>
      </c>
      <c r="DO65" s="4">
        <v>0</v>
      </c>
      <c r="DP65" s="4">
        <v>0</v>
      </c>
      <c r="DQ65" s="4">
        <v>0</v>
      </c>
      <c r="DR65" s="4">
        <v>3253213.2</v>
      </c>
      <c r="DS65" s="4">
        <v>0</v>
      </c>
      <c r="DT65" s="4">
        <v>1286638.52</v>
      </c>
      <c r="DU65" s="4">
        <v>0</v>
      </c>
      <c r="DV65" s="4">
        <v>0</v>
      </c>
      <c r="DW65" s="4">
        <v>1286638.52</v>
      </c>
      <c r="DX65" s="11">
        <f>('KOV järjest'!Z65+Z65+BP65+DF65)/CL65</f>
        <v>-0.023233923319374156</v>
      </c>
      <c r="DY65" s="11">
        <f t="shared" si="0"/>
        <v>0.10710142389429472</v>
      </c>
    </row>
    <row r="66" spans="1:129" ht="12.75">
      <c r="A66" s="3" t="s">
        <v>125</v>
      </c>
      <c r="B66" s="4">
        <v>2055756.97</v>
      </c>
      <c r="C66" s="4">
        <v>6157011.43</v>
      </c>
      <c r="D66" s="4">
        <v>8998594.6</v>
      </c>
      <c r="E66" s="4">
        <v>423232.54</v>
      </c>
      <c r="F66" s="4">
        <v>17634595.54</v>
      </c>
      <c r="G66" s="4">
        <v>-13591466.66</v>
      </c>
      <c r="H66" s="4">
        <v>-1229602.67</v>
      </c>
      <c r="I66" s="4">
        <v>-1342227.11</v>
      </c>
      <c r="J66" s="4">
        <v>-16163296.44</v>
      </c>
      <c r="K66" s="4">
        <v>-3405689.88</v>
      </c>
      <c r="L66" s="4">
        <v>12900</v>
      </c>
      <c r="M66" s="4">
        <v>2064460.14</v>
      </c>
      <c r="N66" s="4">
        <v>-47245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-143092.96</v>
      </c>
      <c r="W66" s="4">
        <v>-143767.72</v>
      </c>
      <c r="X66" s="4">
        <v>0</v>
      </c>
      <c r="Y66" s="4">
        <v>-1518667.7</v>
      </c>
      <c r="Z66" s="4">
        <v>-47368.6</v>
      </c>
      <c r="AA66" s="4">
        <v>2699449.4</v>
      </c>
      <c r="AB66" s="4">
        <v>-1636505.46</v>
      </c>
      <c r="AC66" s="4">
        <v>-86766.42</v>
      </c>
      <c r="AD66" s="4">
        <v>976177.52</v>
      </c>
      <c r="AE66" s="4">
        <v>198689.06</v>
      </c>
      <c r="AF66" s="4">
        <v>4678513.96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4678513.96</v>
      </c>
      <c r="AM66" s="4">
        <v>0</v>
      </c>
      <c r="AN66" s="4">
        <v>485459.38</v>
      </c>
      <c r="AO66" s="4">
        <v>0</v>
      </c>
      <c r="AP66" s="4">
        <v>0</v>
      </c>
      <c r="AQ66" s="4">
        <v>485459.38</v>
      </c>
      <c r="AR66" s="4">
        <v>1779007.63</v>
      </c>
      <c r="AS66" s="4">
        <v>7162319</v>
      </c>
      <c r="AT66" s="4">
        <v>7877292.61</v>
      </c>
      <c r="AU66" s="4">
        <v>464715.23</v>
      </c>
      <c r="AV66" s="4">
        <v>17283334.47</v>
      </c>
      <c r="AW66" s="4">
        <v>-15109319.25</v>
      </c>
      <c r="AX66" s="4">
        <v>-1151171.64</v>
      </c>
      <c r="AY66" s="4">
        <v>-1041627.21</v>
      </c>
      <c r="AZ66" s="4">
        <v>-17302118.1</v>
      </c>
      <c r="BA66" s="4">
        <v>-1309918.64</v>
      </c>
      <c r="BB66" s="4">
        <v>26600</v>
      </c>
      <c r="BC66" s="4">
        <v>362811</v>
      </c>
      <c r="BD66" s="4">
        <v>-36930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-179996.43</v>
      </c>
      <c r="BM66" s="4">
        <v>-179996.43</v>
      </c>
      <c r="BN66" s="4">
        <v>0</v>
      </c>
      <c r="BO66" s="4">
        <v>-1137434.07</v>
      </c>
      <c r="BP66" s="4">
        <v>-1156217.7</v>
      </c>
      <c r="BQ66" s="4">
        <v>1199478.52</v>
      </c>
      <c r="BR66" s="4">
        <v>-171597.59</v>
      </c>
      <c r="BS66" s="4">
        <v>-589572.79</v>
      </c>
      <c r="BT66" s="4">
        <v>438308.14</v>
      </c>
      <c r="BU66" s="4">
        <v>-165559.27</v>
      </c>
      <c r="BV66" s="4">
        <v>5116822.1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5116822.1</v>
      </c>
      <c r="CC66" s="4">
        <v>0</v>
      </c>
      <c r="CD66" s="4">
        <v>319900.11</v>
      </c>
      <c r="CE66" s="4">
        <v>0</v>
      </c>
      <c r="CF66" s="4">
        <v>0</v>
      </c>
      <c r="CG66" s="4">
        <v>319900.11</v>
      </c>
      <c r="CH66" s="4">
        <v>1949772.79</v>
      </c>
      <c r="CI66" s="4">
        <v>9205850.24</v>
      </c>
      <c r="CJ66" s="4">
        <v>9135652.27</v>
      </c>
      <c r="CK66" s="4">
        <v>306339.57</v>
      </c>
      <c r="CL66" s="4">
        <v>20597614.87</v>
      </c>
      <c r="CM66" s="4">
        <v>-16726333.36</v>
      </c>
      <c r="CN66" s="4">
        <v>-1198248.52</v>
      </c>
      <c r="CO66" s="4">
        <v>-1319968.59</v>
      </c>
      <c r="CP66" s="4">
        <v>-19244550.47</v>
      </c>
      <c r="CQ66" s="4">
        <v>-3852088.1</v>
      </c>
      <c r="CR66" s="4">
        <v>10000</v>
      </c>
      <c r="CS66" s="4">
        <v>2778660.31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-249712.96</v>
      </c>
      <c r="DC66" s="4">
        <v>-250602.44</v>
      </c>
      <c r="DD66" s="4">
        <v>0</v>
      </c>
      <c r="DE66" s="4">
        <v>-1313140.75</v>
      </c>
      <c r="DF66" s="4">
        <v>39923.65</v>
      </c>
      <c r="DG66" s="4">
        <v>0</v>
      </c>
      <c r="DH66" s="4">
        <v>-430043.54</v>
      </c>
      <c r="DI66" s="4">
        <v>264603.22</v>
      </c>
      <c r="DJ66" s="4">
        <v>-165440.32</v>
      </c>
      <c r="DK66" s="4">
        <v>-233938.27</v>
      </c>
      <c r="DL66" s="4">
        <v>4951381.78</v>
      </c>
      <c r="DM66" s="4">
        <v>0</v>
      </c>
      <c r="DN66" s="4">
        <v>0</v>
      </c>
      <c r="DO66" s="4">
        <v>0</v>
      </c>
      <c r="DP66" s="4">
        <v>0</v>
      </c>
      <c r="DQ66" s="4">
        <v>0</v>
      </c>
      <c r="DR66" s="4">
        <v>4951381.78</v>
      </c>
      <c r="DS66" s="4">
        <v>0</v>
      </c>
      <c r="DT66" s="4">
        <v>85961.84</v>
      </c>
      <c r="DU66" s="4">
        <v>0</v>
      </c>
      <c r="DV66" s="4">
        <v>0</v>
      </c>
      <c r="DW66" s="4">
        <v>85961.84</v>
      </c>
      <c r="DX66" s="11">
        <f>('KOV järjest'!Z66+Z66+BP66+DF66)/CL66</f>
        <v>-0.12416948982404194</v>
      </c>
      <c r="DY66" s="11">
        <f t="shared" si="0"/>
        <v>0.23621278340757715</v>
      </c>
    </row>
    <row r="67" spans="1:129" ht="12.75">
      <c r="A67" s="3" t="s">
        <v>126</v>
      </c>
      <c r="B67" s="4">
        <v>695510.9</v>
      </c>
      <c r="C67" s="4">
        <v>4797545.51</v>
      </c>
      <c r="D67" s="4">
        <v>5396955.01</v>
      </c>
      <c r="E67" s="4">
        <v>303822.54</v>
      </c>
      <c r="F67" s="4">
        <v>11193833.96</v>
      </c>
      <c r="G67" s="4">
        <v>-8362138.17</v>
      </c>
      <c r="H67" s="4">
        <v>-1093363.3</v>
      </c>
      <c r="I67" s="4">
        <v>-1267531.39</v>
      </c>
      <c r="J67" s="4">
        <v>-10723032.86</v>
      </c>
      <c r="K67" s="4">
        <v>-4734060.57</v>
      </c>
      <c r="L67" s="4">
        <v>0</v>
      </c>
      <c r="M67" s="4">
        <v>846000</v>
      </c>
      <c r="N67" s="4">
        <v>0</v>
      </c>
      <c r="O67" s="4">
        <v>0</v>
      </c>
      <c r="P67" s="4">
        <v>0</v>
      </c>
      <c r="Q67" s="4">
        <v>0</v>
      </c>
      <c r="R67" s="4">
        <v>-214500</v>
      </c>
      <c r="S67" s="4">
        <v>0</v>
      </c>
      <c r="T67" s="4">
        <v>0</v>
      </c>
      <c r="U67" s="4">
        <v>0</v>
      </c>
      <c r="V67" s="4">
        <v>-55463.76</v>
      </c>
      <c r="W67" s="4">
        <v>-76525.94</v>
      </c>
      <c r="X67" s="4">
        <v>0</v>
      </c>
      <c r="Y67" s="4">
        <v>-4158024.33</v>
      </c>
      <c r="Z67" s="4">
        <v>-3687223.23</v>
      </c>
      <c r="AA67" s="4">
        <v>4647643.82</v>
      </c>
      <c r="AB67" s="4">
        <v>-300767.34</v>
      </c>
      <c r="AC67" s="4">
        <v>0</v>
      </c>
      <c r="AD67" s="4">
        <v>4346876.48</v>
      </c>
      <c r="AE67" s="4">
        <v>632911.42</v>
      </c>
      <c r="AF67" s="4">
        <v>5452020.48</v>
      </c>
      <c r="AG67" s="4">
        <v>0</v>
      </c>
      <c r="AH67" s="4">
        <v>458090.6</v>
      </c>
      <c r="AI67" s="4">
        <v>0</v>
      </c>
      <c r="AJ67" s="4">
        <v>0</v>
      </c>
      <c r="AK67" s="4">
        <v>0</v>
      </c>
      <c r="AL67" s="4">
        <v>5910111.08</v>
      </c>
      <c r="AM67" s="4">
        <v>0</v>
      </c>
      <c r="AN67" s="4">
        <v>1198731.69</v>
      </c>
      <c r="AO67" s="4">
        <v>0</v>
      </c>
      <c r="AP67" s="4">
        <v>0</v>
      </c>
      <c r="AQ67" s="4">
        <v>1198731.69</v>
      </c>
      <c r="AR67" s="4">
        <v>639160.78</v>
      </c>
      <c r="AS67" s="4">
        <v>6418147.88</v>
      </c>
      <c r="AT67" s="4">
        <v>5427830.48</v>
      </c>
      <c r="AU67" s="4">
        <v>480169.63</v>
      </c>
      <c r="AV67" s="4">
        <v>12965308.77</v>
      </c>
      <c r="AW67" s="4">
        <v>-9486483.69</v>
      </c>
      <c r="AX67" s="4">
        <v>-1312582.65</v>
      </c>
      <c r="AY67" s="4">
        <v>-466338.48</v>
      </c>
      <c r="AZ67" s="4">
        <v>-11265404.82</v>
      </c>
      <c r="BA67" s="4">
        <v>-617491.79</v>
      </c>
      <c r="BB67" s="4">
        <v>141000</v>
      </c>
      <c r="BC67" s="4">
        <v>2206880.93</v>
      </c>
      <c r="BD67" s="4">
        <v>-10000</v>
      </c>
      <c r="BE67" s="4">
        <v>0</v>
      </c>
      <c r="BF67" s="4">
        <v>0</v>
      </c>
      <c r="BG67" s="4">
        <v>0</v>
      </c>
      <c r="BH67" s="4">
        <v>-444000</v>
      </c>
      <c r="BI67" s="4">
        <v>0</v>
      </c>
      <c r="BJ67" s="4">
        <v>0</v>
      </c>
      <c r="BK67" s="4">
        <v>0</v>
      </c>
      <c r="BL67" s="4">
        <v>-141067.16</v>
      </c>
      <c r="BM67" s="4">
        <v>-144206.82</v>
      </c>
      <c r="BN67" s="4">
        <v>0</v>
      </c>
      <c r="BO67" s="4">
        <v>1135321.98</v>
      </c>
      <c r="BP67" s="4">
        <v>2835225.93</v>
      </c>
      <c r="BQ67" s="4">
        <v>0</v>
      </c>
      <c r="BR67" s="4">
        <v>-1917148.36</v>
      </c>
      <c r="BS67" s="4">
        <v>0</v>
      </c>
      <c r="BT67" s="4">
        <v>-1917148.36</v>
      </c>
      <c r="BU67" s="4">
        <v>505646.2</v>
      </c>
      <c r="BV67" s="4">
        <v>3534872.12</v>
      </c>
      <c r="BW67" s="4">
        <v>0</v>
      </c>
      <c r="BX67" s="4">
        <v>358090.6</v>
      </c>
      <c r="BY67" s="4">
        <v>0</v>
      </c>
      <c r="BZ67" s="4">
        <v>0</v>
      </c>
      <c r="CA67" s="4">
        <v>0</v>
      </c>
      <c r="CB67" s="4">
        <v>3892962.72</v>
      </c>
      <c r="CC67" s="4">
        <v>0</v>
      </c>
      <c r="CD67" s="4">
        <v>1704377.89</v>
      </c>
      <c r="CE67" s="4">
        <v>0</v>
      </c>
      <c r="CF67" s="4">
        <v>0</v>
      </c>
      <c r="CG67" s="4">
        <v>1704377.89</v>
      </c>
      <c r="CH67" s="5">
        <v>722598.05</v>
      </c>
      <c r="CI67" s="5">
        <v>8201088.74</v>
      </c>
      <c r="CJ67" s="5">
        <v>5625479.85</v>
      </c>
      <c r="CK67" s="5">
        <v>470191.31</v>
      </c>
      <c r="CL67" s="5">
        <v>15019357.95</v>
      </c>
      <c r="CM67" s="5">
        <v>-11350399.79</v>
      </c>
      <c r="CN67" s="5">
        <v>-1281460.39</v>
      </c>
      <c r="CO67" s="5">
        <v>-963301.11</v>
      </c>
      <c r="CP67" s="5">
        <v>-13595161.29</v>
      </c>
      <c r="CQ67" s="5">
        <v>-2584237.39</v>
      </c>
      <c r="CR67" s="5">
        <v>0</v>
      </c>
      <c r="CS67" s="5">
        <v>2175127.9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-112289.14</v>
      </c>
      <c r="DC67" s="5">
        <v>-162258.14</v>
      </c>
      <c r="DD67" s="5">
        <v>0</v>
      </c>
      <c r="DE67" s="5">
        <v>-521398.63</v>
      </c>
      <c r="DF67" s="5">
        <v>902798.03</v>
      </c>
      <c r="DG67" s="5">
        <v>0</v>
      </c>
      <c r="DH67" s="5">
        <v>-359403.52</v>
      </c>
      <c r="DI67" s="5">
        <v>0</v>
      </c>
      <c r="DJ67" s="5">
        <v>-359403.52</v>
      </c>
      <c r="DK67" s="5">
        <v>451018.27</v>
      </c>
      <c r="DL67" s="5">
        <v>3175468.6</v>
      </c>
      <c r="DM67" s="5">
        <v>0</v>
      </c>
      <c r="DN67" s="5">
        <v>258090.6</v>
      </c>
      <c r="DO67" s="5">
        <v>0</v>
      </c>
      <c r="DP67" s="5">
        <v>0</v>
      </c>
      <c r="DQ67" s="5">
        <v>0</v>
      </c>
      <c r="DR67" s="5">
        <v>3433559.2</v>
      </c>
      <c r="DS67" s="5">
        <v>0</v>
      </c>
      <c r="DT67" s="5">
        <v>2155396.16</v>
      </c>
      <c r="DU67" s="5">
        <v>0</v>
      </c>
      <c r="DV67" s="5">
        <v>0</v>
      </c>
      <c r="DW67" s="5">
        <v>2155396.16</v>
      </c>
      <c r="DX67" s="11">
        <f>('KOV järjest'!Z67+Z67+BP67+DF67)/CL67</f>
        <v>0.04729562024986563</v>
      </c>
      <c r="DY67" s="11">
        <f t="shared" si="0"/>
        <v>0.08510104388317079</v>
      </c>
    </row>
    <row r="68" spans="1:129" ht="12.75">
      <c r="A68" s="3" t="s">
        <v>127</v>
      </c>
      <c r="B68" s="4">
        <v>734900.88</v>
      </c>
      <c r="C68" s="4">
        <v>5114515.67</v>
      </c>
      <c r="D68" s="4">
        <v>6710867.14</v>
      </c>
      <c r="E68" s="4">
        <v>83544.41</v>
      </c>
      <c r="F68" s="4">
        <v>12643828.1</v>
      </c>
      <c r="G68" s="4">
        <v>-10818886.12</v>
      </c>
      <c r="H68" s="4">
        <v>-1119222.45</v>
      </c>
      <c r="I68" s="4">
        <v>-584031.29</v>
      </c>
      <c r="J68" s="4">
        <v>-12522139.86</v>
      </c>
      <c r="K68" s="4">
        <v>-800516.35</v>
      </c>
      <c r="L68" s="4">
        <v>42925.85</v>
      </c>
      <c r="M68" s="4">
        <v>854000</v>
      </c>
      <c r="N68" s="4">
        <v>0</v>
      </c>
      <c r="O68" s="4">
        <v>0</v>
      </c>
      <c r="P68" s="4">
        <v>0</v>
      </c>
      <c r="Q68" s="4">
        <v>0</v>
      </c>
      <c r="R68" s="4">
        <v>-201000</v>
      </c>
      <c r="S68" s="4">
        <v>0</v>
      </c>
      <c r="T68" s="4">
        <v>0</v>
      </c>
      <c r="U68" s="4">
        <v>0</v>
      </c>
      <c r="V68" s="4">
        <v>-14515.36</v>
      </c>
      <c r="W68" s="4">
        <v>-14515.36</v>
      </c>
      <c r="X68" s="4">
        <v>0</v>
      </c>
      <c r="Y68" s="4">
        <v>-119105.86</v>
      </c>
      <c r="Z68" s="4">
        <v>2582.38</v>
      </c>
      <c r="AA68" s="4">
        <v>101000</v>
      </c>
      <c r="AB68" s="4">
        <v>-369910.51</v>
      </c>
      <c r="AC68" s="4">
        <v>0</v>
      </c>
      <c r="AD68" s="4">
        <v>-268910.51</v>
      </c>
      <c r="AE68" s="4">
        <v>-520972.7</v>
      </c>
      <c r="AF68" s="4">
        <v>69549.49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69549.49</v>
      </c>
      <c r="AM68" s="4">
        <v>0</v>
      </c>
      <c r="AN68" s="4">
        <v>130178.3</v>
      </c>
      <c r="AO68" s="4">
        <v>0</v>
      </c>
      <c r="AP68" s="4">
        <v>0</v>
      </c>
      <c r="AQ68" s="4">
        <v>130178.3</v>
      </c>
      <c r="AR68" s="4">
        <v>795292.21</v>
      </c>
      <c r="AS68" s="4">
        <v>6527901.02</v>
      </c>
      <c r="AT68" s="4">
        <v>6509141.28</v>
      </c>
      <c r="AU68" s="4">
        <v>133356.83</v>
      </c>
      <c r="AV68" s="4">
        <v>13965691.34</v>
      </c>
      <c r="AW68" s="4">
        <v>-12294030.3</v>
      </c>
      <c r="AX68" s="4">
        <v>-1115040.39</v>
      </c>
      <c r="AY68" s="4">
        <v>-812758.52</v>
      </c>
      <c r="AZ68" s="4">
        <v>-14221829.21</v>
      </c>
      <c r="BA68" s="4">
        <v>-1661083.55</v>
      </c>
      <c r="BB68" s="4">
        <v>24465</v>
      </c>
      <c r="BC68" s="4">
        <v>1449000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-7593.83</v>
      </c>
      <c r="BM68" s="4">
        <v>-7593.83</v>
      </c>
      <c r="BN68" s="4">
        <v>0</v>
      </c>
      <c r="BO68" s="4">
        <v>-195212.38</v>
      </c>
      <c r="BP68" s="4">
        <v>-451350.25</v>
      </c>
      <c r="BQ68" s="4">
        <v>500000</v>
      </c>
      <c r="BR68" s="4">
        <v>-226449.26</v>
      </c>
      <c r="BS68" s="4">
        <v>0</v>
      </c>
      <c r="BT68" s="4">
        <v>273550.74</v>
      </c>
      <c r="BU68" s="4">
        <v>147955.07</v>
      </c>
      <c r="BV68" s="4">
        <v>343100.23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343100.23</v>
      </c>
      <c r="CC68" s="4">
        <v>0</v>
      </c>
      <c r="CD68" s="4">
        <v>278133.37</v>
      </c>
      <c r="CE68" s="4">
        <v>0</v>
      </c>
      <c r="CF68" s="4">
        <v>0</v>
      </c>
      <c r="CG68" s="4">
        <v>278133.37</v>
      </c>
      <c r="CH68" s="5">
        <v>1022404.84</v>
      </c>
      <c r="CI68" s="5">
        <v>7664800.04</v>
      </c>
      <c r="CJ68" s="5">
        <v>6992686.7</v>
      </c>
      <c r="CK68" s="5">
        <v>158282.38</v>
      </c>
      <c r="CL68" s="5">
        <v>15838173.96</v>
      </c>
      <c r="CM68" s="5">
        <v>-13791371.08</v>
      </c>
      <c r="CN68" s="5">
        <v>-1214159.9</v>
      </c>
      <c r="CO68" s="5">
        <v>-780816.68</v>
      </c>
      <c r="CP68" s="5">
        <v>-15786347.66</v>
      </c>
      <c r="CQ68" s="5">
        <v>-855005.76</v>
      </c>
      <c r="CR68" s="5">
        <v>580211.2</v>
      </c>
      <c r="CS68" s="5">
        <v>1941000</v>
      </c>
      <c r="CT68" s="5">
        <v>-363169</v>
      </c>
      <c r="CU68" s="5">
        <v>0</v>
      </c>
      <c r="CV68" s="5">
        <v>0</v>
      </c>
      <c r="CW68" s="5">
        <v>0</v>
      </c>
      <c r="CX68" s="5">
        <v>-2326500</v>
      </c>
      <c r="CY68" s="5">
        <v>0</v>
      </c>
      <c r="CZ68" s="5">
        <v>0</v>
      </c>
      <c r="DA68" s="5">
        <v>0</v>
      </c>
      <c r="DB68" s="5">
        <v>-105370.8</v>
      </c>
      <c r="DC68" s="5">
        <v>-105370.8</v>
      </c>
      <c r="DD68" s="5">
        <v>0</v>
      </c>
      <c r="DE68" s="5">
        <v>-1128834.36</v>
      </c>
      <c r="DF68" s="5">
        <v>-1077008.06</v>
      </c>
      <c r="DG68" s="5">
        <v>2573393.43</v>
      </c>
      <c r="DH68" s="5">
        <v>-127695.35</v>
      </c>
      <c r="DI68" s="5">
        <v>0</v>
      </c>
      <c r="DJ68" s="5">
        <v>2445698.08</v>
      </c>
      <c r="DK68" s="5">
        <v>1532457.65</v>
      </c>
      <c r="DL68" s="5">
        <v>2788798.31</v>
      </c>
      <c r="DM68" s="5">
        <v>0</v>
      </c>
      <c r="DN68" s="5">
        <v>0</v>
      </c>
      <c r="DO68" s="5">
        <v>0</v>
      </c>
      <c r="DP68" s="5">
        <v>0</v>
      </c>
      <c r="DQ68" s="5">
        <v>0</v>
      </c>
      <c r="DR68" s="5">
        <v>2788798.31</v>
      </c>
      <c r="DS68" s="5">
        <v>0</v>
      </c>
      <c r="DT68" s="5">
        <v>1810591.02</v>
      </c>
      <c r="DU68" s="5">
        <v>0</v>
      </c>
      <c r="DV68" s="5">
        <v>0</v>
      </c>
      <c r="DW68" s="5">
        <v>1810591.02</v>
      </c>
      <c r="DX68" s="11">
        <f>('KOV järjest'!Z68+Z68+BP68+DF68)/CL68</f>
        <v>-0.028523314060126675</v>
      </c>
      <c r="DY68" s="11">
        <f t="shared" si="0"/>
        <v>0.061762630747111705</v>
      </c>
    </row>
    <row r="69" spans="1:129" ht="12.75">
      <c r="A69" s="3" t="s">
        <v>128</v>
      </c>
      <c r="B69" s="4">
        <v>11184058.08</v>
      </c>
      <c r="C69" s="4">
        <v>30291185.65</v>
      </c>
      <c r="D69" s="4">
        <v>16441268.24</v>
      </c>
      <c r="E69" s="4">
        <v>1003167.2</v>
      </c>
      <c r="F69" s="4">
        <v>58919679.17</v>
      </c>
      <c r="G69" s="4">
        <v>-46684941.04</v>
      </c>
      <c r="H69" s="4">
        <v>-3238889.04</v>
      </c>
      <c r="I69" s="4">
        <v>-3376401.58</v>
      </c>
      <c r="J69" s="4">
        <v>-53300231.66</v>
      </c>
      <c r="K69" s="4">
        <v>-11836767.04</v>
      </c>
      <c r="L69" s="4">
        <v>14000</v>
      </c>
      <c r="M69" s="4">
        <v>3864468.73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-748079.2</v>
      </c>
      <c r="W69" s="4">
        <v>-740110.35</v>
      </c>
      <c r="X69" s="4">
        <v>0</v>
      </c>
      <c r="Y69" s="4">
        <v>-8706377.51</v>
      </c>
      <c r="Z69" s="4">
        <v>-3086930</v>
      </c>
      <c r="AA69" s="4">
        <v>7005730.97</v>
      </c>
      <c r="AB69" s="4">
        <v>-3241048.54</v>
      </c>
      <c r="AC69" s="4">
        <v>0</v>
      </c>
      <c r="AD69" s="4">
        <v>3764682.43</v>
      </c>
      <c r="AE69" s="4">
        <v>2695272.32</v>
      </c>
      <c r="AF69" s="4">
        <v>19963252.49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19963252.49</v>
      </c>
      <c r="AM69" s="4">
        <v>0</v>
      </c>
      <c r="AN69" s="4">
        <v>5432393.59</v>
      </c>
      <c r="AO69" s="4">
        <v>0</v>
      </c>
      <c r="AP69" s="4">
        <v>0</v>
      </c>
      <c r="AQ69" s="4">
        <v>5432393.59</v>
      </c>
      <c r="AR69" s="4">
        <v>13721928.39</v>
      </c>
      <c r="AS69" s="4">
        <v>36674862.96</v>
      </c>
      <c r="AT69" s="4">
        <v>18591219.28</v>
      </c>
      <c r="AU69" s="4">
        <v>1235582.78</v>
      </c>
      <c r="AV69" s="4">
        <v>70223593.41</v>
      </c>
      <c r="AW69" s="4">
        <v>-57353552.73</v>
      </c>
      <c r="AX69" s="4">
        <v>-3000084.38</v>
      </c>
      <c r="AY69" s="4">
        <v>-5033618.69</v>
      </c>
      <c r="AZ69" s="4">
        <v>-65387255.8</v>
      </c>
      <c r="BA69" s="4">
        <v>-20558157.69</v>
      </c>
      <c r="BB69" s="4">
        <v>16949</v>
      </c>
      <c r="BC69" s="4">
        <v>82640340.04</v>
      </c>
      <c r="BD69" s="4">
        <v>-10000</v>
      </c>
      <c r="BE69" s="4">
        <v>0</v>
      </c>
      <c r="BF69" s="4">
        <v>0</v>
      </c>
      <c r="BG69" s="4">
        <v>0</v>
      </c>
      <c r="BH69" s="4">
        <v>0</v>
      </c>
      <c r="BI69" s="4">
        <v>10000</v>
      </c>
      <c r="BJ69" s="4">
        <v>0</v>
      </c>
      <c r="BK69" s="4">
        <v>0</v>
      </c>
      <c r="BL69" s="4">
        <v>486402.41</v>
      </c>
      <c r="BM69" s="4">
        <v>-882038.85</v>
      </c>
      <c r="BN69" s="4">
        <v>0</v>
      </c>
      <c r="BO69" s="4">
        <v>62585533.76</v>
      </c>
      <c r="BP69" s="4">
        <v>67421871.37</v>
      </c>
      <c r="BQ69" s="4">
        <v>11549448.82</v>
      </c>
      <c r="BR69" s="4">
        <v>-3424674.62</v>
      </c>
      <c r="BS69" s="4">
        <v>0</v>
      </c>
      <c r="BT69" s="4">
        <v>8124774.2</v>
      </c>
      <c r="BU69" s="4">
        <v>1466044.61</v>
      </c>
      <c r="BV69" s="4">
        <v>28914021.37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28914021.37</v>
      </c>
      <c r="CC69" s="4">
        <v>0</v>
      </c>
      <c r="CD69" s="4">
        <v>6898438.2</v>
      </c>
      <c r="CE69" s="4">
        <v>0</v>
      </c>
      <c r="CF69" s="4">
        <v>0</v>
      </c>
      <c r="CG69" s="4">
        <v>6898438.2</v>
      </c>
      <c r="CH69" s="4">
        <v>16886272.92</v>
      </c>
      <c r="CI69" s="4">
        <v>46724089.53</v>
      </c>
      <c r="CJ69" s="4">
        <v>21759242.19</v>
      </c>
      <c r="CK69" s="4">
        <v>2715584.78</v>
      </c>
      <c r="CL69" s="4">
        <v>88085189.42</v>
      </c>
      <c r="CM69" s="4">
        <v>-67268027.1</v>
      </c>
      <c r="CN69" s="4">
        <v>-3244699.76</v>
      </c>
      <c r="CO69" s="4">
        <v>-6648004.03</v>
      </c>
      <c r="CP69" s="4">
        <v>-77160730.89</v>
      </c>
      <c r="CQ69" s="4">
        <v>-32231877.58</v>
      </c>
      <c r="CR69" s="4">
        <v>66000</v>
      </c>
      <c r="CS69" s="4">
        <v>17411465.35</v>
      </c>
      <c r="CT69" s="4">
        <v>0</v>
      </c>
      <c r="CU69" s="4">
        <v>33900.1</v>
      </c>
      <c r="CV69" s="4">
        <v>0</v>
      </c>
      <c r="CW69" s="4">
        <v>0</v>
      </c>
      <c r="CX69" s="4">
        <v>0</v>
      </c>
      <c r="CY69" s="4">
        <v>10000</v>
      </c>
      <c r="CZ69" s="4">
        <v>0</v>
      </c>
      <c r="DA69" s="4">
        <v>0</v>
      </c>
      <c r="DB69" s="4">
        <v>-1604997.71</v>
      </c>
      <c r="DC69" s="4">
        <v>-1670676.95</v>
      </c>
      <c r="DD69" s="4">
        <v>0</v>
      </c>
      <c r="DE69" s="4">
        <v>-16315509.84</v>
      </c>
      <c r="DF69" s="4">
        <v>-5391051.31</v>
      </c>
      <c r="DG69" s="4">
        <v>14169444.26</v>
      </c>
      <c r="DH69" s="4">
        <v>-4046504.58</v>
      </c>
      <c r="DI69" s="4">
        <v>170000</v>
      </c>
      <c r="DJ69" s="4">
        <v>10292939.68</v>
      </c>
      <c r="DK69" s="4">
        <v>256409.75</v>
      </c>
      <c r="DL69" s="4">
        <v>39218442.15</v>
      </c>
      <c r="DM69" s="4">
        <v>0</v>
      </c>
      <c r="DN69" s="4">
        <v>0</v>
      </c>
      <c r="DO69" s="4">
        <v>0</v>
      </c>
      <c r="DP69" s="4">
        <v>0</v>
      </c>
      <c r="DQ69" s="4">
        <v>0</v>
      </c>
      <c r="DR69" s="4">
        <v>39218442.15</v>
      </c>
      <c r="DS69" s="4">
        <v>0</v>
      </c>
      <c r="DT69" s="4">
        <v>7154847.95</v>
      </c>
      <c r="DU69" s="4">
        <v>0</v>
      </c>
      <c r="DV69" s="4">
        <v>0</v>
      </c>
      <c r="DW69" s="4">
        <v>7154847.95</v>
      </c>
      <c r="DX69" s="11">
        <f>('KOV järjest'!Z69+Z69+BP69+DF69)/CL69</f>
        <v>0.6966011384436892</v>
      </c>
      <c r="DY69" s="11">
        <f t="shared" si="0"/>
        <v>0.36400664414896367</v>
      </c>
    </row>
    <row r="70" spans="1:129" ht="12.75">
      <c r="A70" s="3" t="s">
        <v>129</v>
      </c>
      <c r="B70" s="4">
        <v>1211498.89</v>
      </c>
      <c r="C70" s="4">
        <v>4831322.33</v>
      </c>
      <c r="D70" s="4">
        <v>6801031.92</v>
      </c>
      <c r="E70" s="4">
        <v>206966.56</v>
      </c>
      <c r="F70" s="4">
        <v>13050819.7</v>
      </c>
      <c r="G70" s="4">
        <v>-10487063.51</v>
      </c>
      <c r="H70" s="4">
        <v>-1146155.57</v>
      </c>
      <c r="I70" s="4">
        <v>-790264.94</v>
      </c>
      <c r="J70" s="4">
        <v>-12423484.02</v>
      </c>
      <c r="K70" s="4">
        <v>-1677307.62</v>
      </c>
      <c r="L70" s="4">
        <v>1641</v>
      </c>
      <c r="M70" s="4">
        <v>2648914</v>
      </c>
      <c r="N70" s="4">
        <v>-8.33</v>
      </c>
      <c r="O70" s="4">
        <v>0</v>
      </c>
      <c r="P70" s="4">
        <v>0</v>
      </c>
      <c r="Q70" s="4">
        <v>0</v>
      </c>
      <c r="R70" s="4">
        <v>-67500</v>
      </c>
      <c r="S70" s="4">
        <v>0</v>
      </c>
      <c r="T70" s="4">
        <v>0</v>
      </c>
      <c r="U70" s="4">
        <v>0</v>
      </c>
      <c r="V70" s="4">
        <v>-42597.36</v>
      </c>
      <c r="W70" s="4">
        <v>-71994.34</v>
      </c>
      <c r="X70" s="4">
        <v>0</v>
      </c>
      <c r="Y70" s="4">
        <v>863141.69</v>
      </c>
      <c r="Z70" s="4">
        <v>1490477.37</v>
      </c>
      <c r="AA70" s="4">
        <v>0</v>
      </c>
      <c r="AB70" s="4">
        <v>-670116.12</v>
      </c>
      <c r="AC70" s="4">
        <v>0</v>
      </c>
      <c r="AD70" s="4">
        <v>-670116.12</v>
      </c>
      <c r="AE70" s="4">
        <v>-624462.3</v>
      </c>
      <c r="AF70" s="4">
        <v>1563016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1563016</v>
      </c>
      <c r="AM70" s="4">
        <v>0</v>
      </c>
      <c r="AN70" s="4">
        <v>20461.84</v>
      </c>
      <c r="AO70" s="4">
        <v>384566.29</v>
      </c>
      <c r="AP70" s="4">
        <v>0</v>
      </c>
      <c r="AQ70" s="4">
        <v>405028.13</v>
      </c>
      <c r="AR70" s="4">
        <v>1287031.88</v>
      </c>
      <c r="AS70" s="4">
        <v>5660706.2</v>
      </c>
      <c r="AT70" s="4">
        <v>7453244.7</v>
      </c>
      <c r="AU70" s="4">
        <v>411553.9</v>
      </c>
      <c r="AV70" s="4">
        <v>14812536.68</v>
      </c>
      <c r="AW70" s="4">
        <v>-11102323.85</v>
      </c>
      <c r="AX70" s="4">
        <v>-1434347.76</v>
      </c>
      <c r="AY70" s="4">
        <v>-829310</v>
      </c>
      <c r="AZ70" s="4">
        <v>-13365981.61</v>
      </c>
      <c r="BA70" s="4">
        <v>-2925153.92</v>
      </c>
      <c r="BB70" s="4">
        <v>89100</v>
      </c>
      <c r="BC70" s="4">
        <v>1400838</v>
      </c>
      <c r="BD70" s="4">
        <v>-29060</v>
      </c>
      <c r="BE70" s="4">
        <v>0</v>
      </c>
      <c r="BF70" s="4">
        <v>0</v>
      </c>
      <c r="BG70" s="4">
        <v>0</v>
      </c>
      <c r="BH70" s="4">
        <v>-781500</v>
      </c>
      <c r="BI70" s="4">
        <v>0</v>
      </c>
      <c r="BJ70" s="4">
        <v>0</v>
      </c>
      <c r="BK70" s="4">
        <v>0</v>
      </c>
      <c r="BL70" s="4">
        <v>-53625.65</v>
      </c>
      <c r="BM70" s="4">
        <v>-94275.14</v>
      </c>
      <c r="BN70" s="4">
        <v>0</v>
      </c>
      <c r="BO70" s="4">
        <v>-2299401.57</v>
      </c>
      <c r="BP70" s="4">
        <v>-852846.5</v>
      </c>
      <c r="BQ70" s="4">
        <v>1300000</v>
      </c>
      <c r="BR70" s="4">
        <v>-524816</v>
      </c>
      <c r="BS70" s="4">
        <v>0</v>
      </c>
      <c r="BT70" s="4">
        <v>775184</v>
      </c>
      <c r="BU70" s="4">
        <v>299520.52</v>
      </c>
      <c r="BV70" s="4">
        <v>2338200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2338200</v>
      </c>
      <c r="CC70" s="4">
        <v>0</v>
      </c>
      <c r="CD70" s="4">
        <v>26648.65</v>
      </c>
      <c r="CE70" s="4">
        <v>677900</v>
      </c>
      <c r="CF70" s="4">
        <v>0</v>
      </c>
      <c r="CG70" s="4">
        <v>704548.65</v>
      </c>
      <c r="CH70" s="4">
        <v>1625356.24</v>
      </c>
      <c r="CI70" s="4">
        <v>6983172.15</v>
      </c>
      <c r="CJ70" s="4">
        <v>10723638.59</v>
      </c>
      <c r="CK70" s="4">
        <v>293460.03</v>
      </c>
      <c r="CL70" s="4">
        <v>19625627.01</v>
      </c>
      <c r="CM70" s="4">
        <v>-16020718.99</v>
      </c>
      <c r="CN70" s="4">
        <v>-1421483.67</v>
      </c>
      <c r="CO70" s="4">
        <v>-1468908.91</v>
      </c>
      <c r="CP70" s="4">
        <v>-18911111.57</v>
      </c>
      <c r="CQ70" s="4">
        <v>-1753752.38</v>
      </c>
      <c r="CR70" s="4">
        <v>250000</v>
      </c>
      <c r="CS70" s="4">
        <v>1417737.86</v>
      </c>
      <c r="CT70" s="4">
        <v>-260137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-56820.83</v>
      </c>
      <c r="DC70" s="4">
        <v>-117128.52</v>
      </c>
      <c r="DD70" s="4">
        <v>0</v>
      </c>
      <c r="DE70" s="4">
        <v>-402972.35</v>
      </c>
      <c r="DF70" s="4">
        <v>311543.09</v>
      </c>
      <c r="DG70" s="4">
        <v>700000</v>
      </c>
      <c r="DH70" s="4">
        <v>-500400</v>
      </c>
      <c r="DI70" s="4">
        <v>0</v>
      </c>
      <c r="DJ70" s="4">
        <v>199600</v>
      </c>
      <c r="DK70" s="4">
        <v>363618.91</v>
      </c>
      <c r="DL70" s="4">
        <v>2537800</v>
      </c>
      <c r="DM70" s="4">
        <v>0</v>
      </c>
      <c r="DN70" s="4">
        <v>0</v>
      </c>
      <c r="DO70" s="4">
        <v>0</v>
      </c>
      <c r="DP70" s="4">
        <v>0</v>
      </c>
      <c r="DQ70" s="4">
        <v>0</v>
      </c>
      <c r="DR70" s="4">
        <v>2537800</v>
      </c>
      <c r="DS70" s="4">
        <v>0</v>
      </c>
      <c r="DT70" s="4">
        <v>45167.56</v>
      </c>
      <c r="DU70" s="4">
        <v>1023000</v>
      </c>
      <c r="DV70" s="4">
        <v>0</v>
      </c>
      <c r="DW70" s="4">
        <v>1068167.56</v>
      </c>
      <c r="DX70" s="11">
        <f>('KOV järjest'!Z70+Z70+BP70+DF70)/CL70</f>
        <v>-0.060558959945300604</v>
      </c>
      <c r="DY70" s="11">
        <f aca="true" t="shared" si="1" ref="DY70:DY133">IF((DR70-DW70)/CL70&lt;0,0,(DR70-DW70)/CL70)</f>
        <v>0.0748833369375239</v>
      </c>
    </row>
    <row r="71" spans="1:129" ht="12.75">
      <c r="A71" s="3" t="s">
        <v>130</v>
      </c>
      <c r="B71" s="4">
        <v>2728433.04</v>
      </c>
      <c r="C71" s="4">
        <v>17323138.18</v>
      </c>
      <c r="D71" s="4">
        <v>15367859.73</v>
      </c>
      <c r="E71" s="4">
        <v>716982.52</v>
      </c>
      <c r="F71" s="4">
        <v>36136413.47</v>
      </c>
      <c r="G71" s="4">
        <v>-26949334.32</v>
      </c>
      <c r="H71" s="4">
        <v>-1597422.21</v>
      </c>
      <c r="I71" s="4">
        <v>-2051879.05</v>
      </c>
      <c r="J71" s="4">
        <v>-30598635.58</v>
      </c>
      <c r="K71" s="4">
        <v>-5082872.52</v>
      </c>
      <c r="L71" s="4">
        <v>21520</v>
      </c>
      <c r="M71" s="4">
        <v>1162685.11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-39104.62</v>
      </c>
      <c r="W71" s="4">
        <v>-197285.22</v>
      </c>
      <c r="X71" s="4">
        <v>0</v>
      </c>
      <c r="Y71" s="4">
        <v>-3937772.03</v>
      </c>
      <c r="Z71" s="4">
        <v>1600005.86</v>
      </c>
      <c r="AA71" s="4">
        <v>0</v>
      </c>
      <c r="AB71" s="4">
        <v>-1823521.63</v>
      </c>
      <c r="AC71" s="4">
        <v>0</v>
      </c>
      <c r="AD71" s="4">
        <v>-1823521.63</v>
      </c>
      <c r="AE71" s="4">
        <v>2141180.85</v>
      </c>
      <c r="AF71" s="4">
        <v>5000201.37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5000201.37</v>
      </c>
      <c r="AM71" s="4">
        <v>0</v>
      </c>
      <c r="AN71" s="4">
        <v>3548977.67</v>
      </c>
      <c r="AO71" s="4">
        <v>443474.92</v>
      </c>
      <c r="AP71" s="4">
        <v>0</v>
      </c>
      <c r="AQ71" s="4">
        <v>3992452.59</v>
      </c>
      <c r="AR71" s="4">
        <v>2625174.9</v>
      </c>
      <c r="AS71" s="4">
        <v>21489840.89</v>
      </c>
      <c r="AT71" s="4">
        <v>15544399.5</v>
      </c>
      <c r="AU71" s="4">
        <v>839015.07</v>
      </c>
      <c r="AV71" s="4">
        <v>40498430.36</v>
      </c>
      <c r="AW71" s="4">
        <v>-29864492.9</v>
      </c>
      <c r="AX71" s="4">
        <v>-1886931.87</v>
      </c>
      <c r="AY71" s="4">
        <v>-4252465.73</v>
      </c>
      <c r="AZ71" s="4">
        <v>-36003890.5</v>
      </c>
      <c r="BA71" s="4">
        <v>-16547966.32</v>
      </c>
      <c r="BB71" s="4">
        <v>1391830.61</v>
      </c>
      <c r="BC71" s="4">
        <v>12413799.49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-86170</v>
      </c>
      <c r="BM71" s="4">
        <v>-252515.89</v>
      </c>
      <c r="BN71" s="4">
        <v>0</v>
      </c>
      <c r="BO71" s="4">
        <v>-2828506.22</v>
      </c>
      <c r="BP71" s="4">
        <v>1666033.64</v>
      </c>
      <c r="BQ71" s="4">
        <v>4498095.28</v>
      </c>
      <c r="BR71" s="4">
        <v>-863260</v>
      </c>
      <c r="BS71" s="4">
        <v>0</v>
      </c>
      <c r="BT71" s="4">
        <v>3634835.28</v>
      </c>
      <c r="BU71" s="4">
        <v>2675364.46</v>
      </c>
      <c r="BV71" s="4">
        <v>8635036.65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8635036.65</v>
      </c>
      <c r="CC71" s="4">
        <v>0</v>
      </c>
      <c r="CD71" s="4">
        <v>6227500.49</v>
      </c>
      <c r="CE71" s="4">
        <v>440316.56</v>
      </c>
      <c r="CF71" s="4">
        <v>0</v>
      </c>
      <c r="CG71" s="4">
        <v>6667817.05</v>
      </c>
      <c r="CH71" s="4">
        <v>2510410.79</v>
      </c>
      <c r="CI71" s="4">
        <v>27207345.22</v>
      </c>
      <c r="CJ71" s="4">
        <v>16221207.49</v>
      </c>
      <c r="CK71" s="4">
        <v>870995.91</v>
      </c>
      <c r="CL71" s="4">
        <v>46809959.41</v>
      </c>
      <c r="CM71" s="4">
        <v>-32953228</v>
      </c>
      <c r="CN71" s="4">
        <v>-3715287.6</v>
      </c>
      <c r="CO71" s="4">
        <v>-4467118.21</v>
      </c>
      <c r="CP71" s="4">
        <v>-41135633.81</v>
      </c>
      <c r="CQ71" s="4">
        <v>-13950358.94</v>
      </c>
      <c r="CR71" s="4">
        <v>2009219.5</v>
      </c>
      <c r="CS71" s="4">
        <v>6040271.28</v>
      </c>
      <c r="CT71" s="4">
        <v>-66202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-27922.61</v>
      </c>
      <c r="DC71" s="4">
        <v>-387573.41</v>
      </c>
      <c r="DD71" s="4">
        <v>0</v>
      </c>
      <c r="DE71" s="4">
        <v>-5994992.77</v>
      </c>
      <c r="DF71" s="4">
        <v>-320667.17</v>
      </c>
      <c r="DG71" s="4">
        <v>349577</v>
      </c>
      <c r="DH71" s="4">
        <v>-798610.99</v>
      </c>
      <c r="DI71" s="4">
        <v>0</v>
      </c>
      <c r="DJ71" s="4">
        <v>-449033.99</v>
      </c>
      <c r="DK71" s="4">
        <v>-377230.62</v>
      </c>
      <c r="DL71" s="4">
        <v>8196293.43</v>
      </c>
      <c r="DM71" s="4">
        <v>0</v>
      </c>
      <c r="DN71" s="4">
        <v>0</v>
      </c>
      <c r="DO71" s="4">
        <v>0</v>
      </c>
      <c r="DP71" s="4">
        <v>8701.11</v>
      </c>
      <c r="DQ71" s="4">
        <v>0</v>
      </c>
      <c r="DR71" s="4">
        <v>8204994.54</v>
      </c>
      <c r="DS71" s="4">
        <v>0</v>
      </c>
      <c r="DT71" s="4">
        <v>5894959.37</v>
      </c>
      <c r="DU71" s="4">
        <v>395627.06</v>
      </c>
      <c r="DV71" s="4">
        <v>0</v>
      </c>
      <c r="DW71" s="4">
        <v>6290586.43</v>
      </c>
      <c r="DX71" s="11">
        <f>('KOV järjest'!Z71+Z71+BP71+DF71)/CL71</f>
        <v>0.08389213256102673</v>
      </c>
      <c r="DY71" s="11">
        <f t="shared" si="1"/>
        <v>0.04089745289527053</v>
      </c>
    </row>
    <row r="72" spans="1:129" ht="12.75">
      <c r="A72" s="3" t="s">
        <v>131</v>
      </c>
      <c r="B72" s="4">
        <v>157977522.91</v>
      </c>
      <c r="C72" s="4">
        <v>80254290.7</v>
      </c>
      <c r="D72" s="4">
        <v>63538900.7</v>
      </c>
      <c r="E72" s="4">
        <v>1064641.86</v>
      </c>
      <c r="F72" s="4">
        <v>302835356.17</v>
      </c>
      <c r="G72" s="4">
        <v>-259131711.45</v>
      </c>
      <c r="H72" s="4">
        <v>-12013112.43</v>
      </c>
      <c r="I72" s="4">
        <v>-18025420.9</v>
      </c>
      <c r="J72" s="4">
        <v>-289170244.78</v>
      </c>
      <c r="K72" s="4">
        <v>-90204959.88</v>
      </c>
      <c r="L72" s="4">
        <v>13072700</v>
      </c>
      <c r="M72" s="4">
        <v>9567161.35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-538.1</v>
      </c>
      <c r="U72" s="4">
        <v>183325.2</v>
      </c>
      <c r="V72" s="4">
        <v>-4972536.45</v>
      </c>
      <c r="W72" s="4">
        <v>-5776939.69</v>
      </c>
      <c r="X72" s="4">
        <v>0</v>
      </c>
      <c r="Y72" s="4">
        <v>-72354847.88</v>
      </c>
      <c r="Z72" s="4">
        <v>-58689736.49</v>
      </c>
      <c r="AA72" s="4">
        <v>82347567.16</v>
      </c>
      <c r="AB72" s="4">
        <v>-32036991.2</v>
      </c>
      <c r="AC72" s="4">
        <v>288392.34</v>
      </c>
      <c r="AD72" s="4">
        <v>50598968.3</v>
      </c>
      <c r="AE72" s="4">
        <v>-2692354.29</v>
      </c>
      <c r="AF72" s="4">
        <v>189824096.65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189824096.65</v>
      </c>
      <c r="AM72" s="4">
        <v>0</v>
      </c>
      <c r="AN72" s="4">
        <v>30825878.66</v>
      </c>
      <c r="AO72" s="4">
        <v>0</v>
      </c>
      <c r="AP72" s="4">
        <v>0</v>
      </c>
      <c r="AQ72" s="4">
        <v>30825878.66</v>
      </c>
      <c r="AR72" s="4">
        <v>171469441.11</v>
      </c>
      <c r="AS72" s="4">
        <v>97457174.73</v>
      </c>
      <c r="AT72" s="4">
        <v>59383996.38</v>
      </c>
      <c r="AU72" s="4">
        <v>1088051.3</v>
      </c>
      <c r="AV72" s="4">
        <v>329398663.52</v>
      </c>
      <c r="AW72" s="4">
        <v>-265479745.52</v>
      </c>
      <c r="AX72" s="4">
        <v>-12002004.26</v>
      </c>
      <c r="AY72" s="4">
        <v>-22034382.21</v>
      </c>
      <c r="AZ72" s="4">
        <v>-299516131.99</v>
      </c>
      <c r="BA72" s="4">
        <v>-130977588.19</v>
      </c>
      <c r="BB72" s="4">
        <v>21327699.01</v>
      </c>
      <c r="BC72" s="4">
        <v>31264798.05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8405.5</v>
      </c>
      <c r="BL72" s="4">
        <v>-6804505.59</v>
      </c>
      <c r="BM72" s="4">
        <v>-7609901.76</v>
      </c>
      <c r="BN72" s="4">
        <v>0</v>
      </c>
      <c r="BO72" s="4">
        <v>-85181191.22</v>
      </c>
      <c r="BP72" s="4">
        <v>-55298659.69</v>
      </c>
      <c r="BQ72" s="4">
        <v>90711146.13</v>
      </c>
      <c r="BR72" s="4">
        <v>-31303023.05</v>
      </c>
      <c r="BS72" s="4">
        <v>-158474.24</v>
      </c>
      <c r="BT72" s="4">
        <v>59249648.84</v>
      </c>
      <c r="BU72" s="4">
        <v>3553970.39</v>
      </c>
      <c r="BV72" s="4">
        <v>248980795.52</v>
      </c>
      <c r="BW72" s="4">
        <v>0</v>
      </c>
      <c r="BX72" s="4">
        <v>0</v>
      </c>
      <c r="BY72" s="4">
        <v>0</v>
      </c>
      <c r="BZ72" s="4">
        <v>102033</v>
      </c>
      <c r="CA72" s="4">
        <v>0</v>
      </c>
      <c r="CB72" s="4">
        <v>249082828.52</v>
      </c>
      <c r="CC72" s="4">
        <v>0</v>
      </c>
      <c r="CD72" s="4">
        <v>34379849.05</v>
      </c>
      <c r="CE72" s="4">
        <v>0</v>
      </c>
      <c r="CF72" s="4">
        <v>0</v>
      </c>
      <c r="CG72" s="4">
        <v>34379849.05</v>
      </c>
      <c r="CH72" s="4">
        <v>201447257.67</v>
      </c>
      <c r="CI72" s="4">
        <v>122956610.88</v>
      </c>
      <c r="CJ72" s="4">
        <v>66256959.66</v>
      </c>
      <c r="CK72" s="4">
        <v>4564172.65</v>
      </c>
      <c r="CL72" s="4">
        <v>395225000.86</v>
      </c>
      <c r="CM72" s="4">
        <v>-315904465.15</v>
      </c>
      <c r="CN72" s="4">
        <v>-10510470.69</v>
      </c>
      <c r="CO72" s="4">
        <v>-26089403.37</v>
      </c>
      <c r="CP72" s="4">
        <v>-352504339.21</v>
      </c>
      <c r="CQ72" s="4">
        <v>-138686076.97</v>
      </c>
      <c r="CR72" s="4">
        <v>25994188.17</v>
      </c>
      <c r="CS72" s="4">
        <v>22567395.49</v>
      </c>
      <c r="CT72" s="4">
        <v>-1327594.36</v>
      </c>
      <c r="CU72" s="4">
        <v>3171657.5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-11160241.29</v>
      </c>
      <c r="DC72" s="4">
        <v>-12365710.63</v>
      </c>
      <c r="DD72" s="4">
        <v>0</v>
      </c>
      <c r="DE72" s="4">
        <v>-99440671.46</v>
      </c>
      <c r="DF72" s="4">
        <v>-56720009.81</v>
      </c>
      <c r="DG72" s="4">
        <v>93451308.21</v>
      </c>
      <c r="DH72" s="4">
        <v>-40931726.14</v>
      </c>
      <c r="DI72" s="4">
        <v>-129918.1</v>
      </c>
      <c r="DJ72" s="4">
        <v>52389663.97</v>
      </c>
      <c r="DK72" s="4">
        <v>7259593.63</v>
      </c>
      <c r="DL72" s="4">
        <v>301367585.31</v>
      </c>
      <c r="DM72" s="4">
        <v>0</v>
      </c>
      <c r="DN72" s="4">
        <v>0</v>
      </c>
      <c r="DO72" s="4">
        <v>0</v>
      </c>
      <c r="DP72" s="4">
        <v>850000</v>
      </c>
      <c r="DQ72" s="4">
        <v>0</v>
      </c>
      <c r="DR72" s="4">
        <v>302217585.31</v>
      </c>
      <c r="DS72" s="4">
        <v>0</v>
      </c>
      <c r="DT72" s="4">
        <v>41639442.68</v>
      </c>
      <c r="DU72" s="4">
        <v>0</v>
      </c>
      <c r="DV72" s="4">
        <v>0</v>
      </c>
      <c r="DW72" s="4">
        <v>41639442.68</v>
      </c>
      <c r="DX72" s="11">
        <f>('KOV järjest'!Z72+Z72+BP72+DF72)/CL72</f>
        <v>-0.4486161473697011</v>
      </c>
      <c r="DY72" s="11">
        <f t="shared" si="1"/>
        <v>0.6593159391814493</v>
      </c>
    </row>
    <row r="73" spans="1:129" ht="12.75">
      <c r="A73" s="3" t="s">
        <v>132</v>
      </c>
      <c r="B73" s="4">
        <v>10108567.56</v>
      </c>
      <c r="C73" s="4">
        <v>42795007.8</v>
      </c>
      <c r="D73" s="4">
        <v>21111660</v>
      </c>
      <c r="E73" s="4">
        <v>4384902.19</v>
      </c>
      <c r="F73" s="4">
        <v>78400137.55</v>
      </c>
      <c r="G73" s="4">
        <v>-62255210.349999994</v>
      </c>
      <c r="H73" s="4">
        <v>-5256277.86</v>
      </c>
      <c r="I73" s="4">
        <v>-6668530.63</v>
      </c>
      <c r="J73" s="4">
        <v>-74180018.84</v>
      </c>
      <c r="K73" s="4">
        <v>-21028693.48</v>
      </c>
      <c r="L73" s="4">
        <v>1609342.37</v>
      </c>
      <c r="M73" s="4">
        <v>4101043.95</v>
      </c>
      <c r="N73" s="4">
        <v>-4719926.74</v>
      </c>
      <c r="O73" s="4">
        <v>0</v>
      </c>
      <c r="P73" s="4">
        <v>-51800</v>
      </c>
      <c r="Q73" s="4">
        <v>0</v>
      </c>
      <c r="R73" s="4">
        <v>-42000</v>
      </c>
      <c r="S73" s="4">
        <v>0</v>
      </c>
      <c r="T73" s="4">
        <v>0</v>
      </c>
      <c r="U73" s="4">
        <v>0</v>
      </c>
      <c r="V73" s="4">
        <v>-65490.92</v>
      </c>
      <c r="W73" s="4">
        <v>-271067.38</v>
      </c>
      <c r="X73" s="4">
        <v>0</v>
      </c>
      <c r="Y73" s="4">
        <v>-20197524.82</v>
      </c>
      <c r="Z73" s="4">
        <v>-15977406.11</v>
      </c>
      <c r="AA73" s="4">
        <v>23488560.47</v>
      </c>
      <c r="AB73" s="4">
        <v>-2250714.32</v>
      </c>
      <c r="AC73" s="4">
        <v>0</v>
      </c>
      <c r="AD73" s="4">
        <v>21237846.15</v>
      </c>
      <c r="AE73" s="4">
        <v>6668637.490000001</v>
      </c>
      <c r="AF73" s="4">
        <v>30142836.849999998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30142836.849999998</v>
      </c>
      <c r="AM73" s="4">
        <v>0</v>
      </c>
      <c r="AN73" s="4">
        <v>16498999.16</v>
      </c>
      <c r="AO73" s="4">
        <v>0</v>
      </c>
      <c r="AP73" s="4">
        <v>0</v>
      </c>
      <c r="AQ73" s="4">
        <v>16498999.16</v>
      </c>
      <c r="AR73" s="4">
        <v>10180844.86</v>
      </c>
      <c r="AS73" s="4">
        <v>48309852.26</v>
      </c>
      <c r="AT73" s="4">
        <v>17792118.99</v>
      </c>
      <c r="AU73" s="4">
        <v>7412162.13</v>
      </c>
      <c r="AV73" s="4">
        <v>83694978.24</v>
      </c>
      <c r="AW73" s="4">
        <v>-61820456.65</v>
      </c>
      <c r="AX73" s="4">
        <v>-6045715.29</v>
      </c>
      <c r="AY73" s="4">
        <v>-4984070.27</v>
      </c>
      <c r="AZ73" s="4">
        <v>-72850242.21</v>
      </c>
      <c r="BA73" s="4">
        <v>-15818329.73</v>
      </c>
      <c r="BB73" s="4">
        <v>696324.74</v>
      </c>
      <c r="BC73" s="4">
        <v>7317404.19</v>
      </c>
      <c r="BD73" s="4">
        <v>-407490.12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-502107.11</v>
      </c>
      <c r="BM73" s="4">
        <v>-862647.22</v>
      </c>
      <c r="BN73" s="4">
        <v>0</v>
      </c>
      <c r="BO73" s="4">
        <v>-8714198.03</v>
      </c>
      <c r="BP73" s="4">
        <v>2130538</v>
      </c>
      <c r="BQ73" s="4">
        <v>4802075.47</v>
      </c>
      <c r="BR73" s="4">
        <v>-6304130.95</v>
      </c>
      <c r="BS73" s="4">
        <v>0</v>
      </c>
      <c r="BT73" s="4">
        <v>-1502055.48</v>
      </c>
      <c r="BU73" s="4">
        <v>-3590278.11</v>
      </c>
      <c r="BV73" s="4">
        <v>28640781.37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28640781.37</v>
      </c>
      <c r="CC73" s="4">
        <v>0</v>
      </c>
      <c r="CD73" s="4">
        <v>11821560.28</v>
      </c>
      <c r="CE73" s="4">
        <v>0</v>
      </c>
      <c r="CF73" s="4">
        <v>0</v>
      </c>
      <c r="CG73" s="4">
        <v>11821560.28</v>
      </c>
      <c r="CH73" s="4">
        <v>11724004.94</v>
      </c>
      <c r="CI73" s="4">
        <v>60581880.75</v>
      </c>
      <c r="CJ73" s="4">
        <v>17400554.84</v>
      </c>
      <c r="CK73" s="4">
        <v>10087623.18</v>
      </c>
      <c r="CL73" s="4">
        <v>99794063.71</v>
      </c>
      <c r="CM73" s="4">
        <v>-75372866.39</v>
      </c>
      <c r="CN73" s="4">
        <v>-6303279.37</v>
      </c>
      <c r="CO73" s="4">
        <v>-6158984.19</v>
      </c>
      <c r="CP73" s="4">
        <v>-87835129.95</v>
      </c>
      <c r="CQ73" s="4">
        <v>-13341195.98</v>
      </c>
      <c r="CR73" s="4">
        <v>1015932.2</v>
      </c>
      <c r="CS73" s="4">
        <v>5735000</v>
      </c>
      <c r="CT73" s="4">
        <v>-301058.37</v>
      </c>
      <c r="CU73" s="4">
        <v>13000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-591879.01</v>
      </c>
      <c r="DC73" s="4">
        <v>-1231414.96</v>
      </c>
      <c r="DD73" s="4">
        <v>0</v>
      </c>
      <c r="DE73" s="4">
        <v>-7470201.16</v>
      </c>
      <c r="DF73" s="4">
        <v>4488732.6</v>
      </c>
      <c r="DG73" s="4">
        <v>4633268.24</v>
      </c>
      <c r="DH73" s="4">
        <v>-8032607.93</v>
      </c>
      <c r="DI73" s="4">
        <v>0</v>
      </c>
      <c r="DJ73" s="4">
        <v>-3399339.69</v>
      </c>
      <c r="DK73" s="4">
        <v>1407636.71</v>
      </c>
      <c r="DL73" s="4">
        <v>25241441.68</v>
      </c>
      <c r="DM73" s="4">
        <v>0</v>
      </c>
      <c r="DN73" s="4">
        <v>0</v>
      </c>
      <c r="DO73" s="4">
        <v>0</v>
      </c>
      <c r="DP73" s="4">
        <v>0</v>
      </c>
      <c r="DQ73" s="4">
        <v>0</v>
      </c>
      <c r="DR73" s="4">
        <v>25241441.68</v>
      </c>
      <c r="DS73" s="4">
        <v>0</v>
      </c>
      <c r="DT73" s="4">
        <v>13229196.99</v>
      </c>
      <c r="DU73" s="4">
        <v>0</v>
      </c>
      <c r="DV73" s="4">
        <v>0</v>
      </c>
      <c r="DW73" s="4">
        <v>13229196.99</v>
      </c>
      <c r="DX73" s="11">
        <f>('KOV järjest'!Z73+Z73+BP73+DF73)/CL73</f>
        <v>-0.09690663192254524</v>
      </c>
      <c r="DY73" s="11">
        <f t="shared" si="1"/>
        <v>0.12037033309824317</v>
      </c>
    </row>
    <row r="74" spans="1:129" ht="12.75">
      <c r="A74" s="3" t="s">
        <v>133</v>
      </c>
      <c r="B74" s="4">
        <v>1000306.95</v>
      </c>
      <c r="C74" s="4">
        <v>4388704.85</v>
      </c>
      <c r="D74" s="4">
        <v>4842525.83</v>
      </c>
      <c r="E74" s="4">
        <v>38416.15</v>
      </c>
      <c r="F74" s="4">
        <v>10269953.78</v>
      </c>
      <c r="G74" s="4">
        <v>-9253604.02</v>
      </c>
      <c r="H74" s="4">
        <v>-1039194.07</v>
      </c>
      <c r="I74" s="4">
        <v>-682378.01</v>
      </c>
      <c r="J74" s="4">
        <v>-10975176.1</v>
      </c>
      <c r="K74" s="4">
        <v>-529900</v>
      </c>
      <c r="L74" s="4">
        <v>11959.75</v>
      </c>
      <c r="M74" s="4">
        <v>1692000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13035.01</v>
      </c>
      <c r="W74" s="4">
        <v>-22282.84</v>
      </c>
      <c r="X74" s="4">
        <v>0</v>
      </c>
      <c r="Y74" s="4">
        <v>1187094.76</v>
      </c>
      <c r="Z74" s="4">
        <v>481872.44</v>
      </c>
      <c r="AA74" s="4">
        <v>0</v>
      </c>
      <c r="AB74" s="4">
        <v>-28996</v>
      </c>
      <c r="AC74" s="4">
        <v>0</v>
      </c>
      <c r="AD74" s="4">
        <v>-28996</v>
      </c>
      <c r="AE74" s="4">
        <v>391306.84</v>
      </c>
      <c r="AF74" s="4">
        <v>505118.77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505118.77</v>
      </c>
      <c r="AM74" s="4">
        <v>0</v>
      </c>
      <c r="AN74" s="4">
        <v>745691.63</v>
      </c>
      <c r="AO74" s="4">
        <v>0</v>
      </c>
      <c r="AP74" s="4">
        <v>0</v>
      </c>
      <c r="AQ74" s="4">
        <v>745691.63</v>
      </c>
      <c r="AR74" s="4">
        <v>1169552.05</v>
      </c>
      <c r="AS74" s="4">
        <v>5349147.51</v>
      </c>
      <c r="AT74" s="4">
        <v>5037453.12</v>
      </c>
      <c r="AU74" s="4">
        <v>47432.75</v>
      </c>
      <c r="AV74" s="4">
        <v>11603585.43</v>
      </c>
      <c r="AW74" s="4">
        <v>-9010417.35</v>
      </c>
      <c r="AX74" s="4">
        <v>-1181268.84</v>
      </c>
      <c r="AY74" s="4">
        <v>-688361.41</v>
      </c>
      <c r="AZ74" s="4">
        <v>-10880047.6</v>
      </c>
      <c r="BA74" s="4">
        <v>-1556776</v>
      </c>
      <c r="BB74" s="4">
        <v>10740</v>
      </c>
      <c r="BC74" s="4">
        <v>996000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26179.62</v>
      </c>
      <c r="BM74" s="4">
        <v>-16393.86</v>
      </c>
      <c r="BN74" s="4">
        <v>0</v>
      </c>
      <c r="BO74" s="4">
        <v>-523856.38</v>
      </c>
      <c r="BP74" s="4">
        <v>199681.45</v>
      </c>
      <c r="BQ74" s="4">
        <v>0</v>
      </c>
      <c r="BR74" s="4">
        <v>-159436</v>
      </c>
      <c r="BS74" s="4">
        <v>0</v>
      </c>
      <c r="BT74" s="4">
        <v>-159436</v>
      </c>
      <c r="BU74" s="4">
        <v>-11552.25</v>
      </c>
      <c r="BV74" s="4">
        <v>346708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346708</v>
      </c>
      <c r="CC74" s="4">
        <v>0</v>
      </c>
      <c r="CD74" s="4">
        <v>734139.38</v>
      </c>
      <c r="CE74" s="4">
        <v>0</v>
      </c>
      <c r="CF74" s="4">
        <v>0</v>
      </c>
      <c r="CG74" s="4">
        <v>734139.38</v>
      </c>
      <c r="CH74" s="5">
        <v>1435212.1</v>
      </c>
      <c r="CI74" s="5">
        <v>7006451.43</v>
      </c>
      <c r="CJ74" s="5">
        <v>7869732.65</v>
      </c>
      <c r="CK74" s="5">
        <v>59366.84</v>
      </c>
      <c r="CL74" s="5">
        <v>16370763.02</v>
      </c>
      <c r="CM74" s="5">
        <v>-10871346.58</v>
      </c>
      <c r="CN74" s="5">
        <v>-1167415.62</v>
      </c>
      <c r="CO74" s="5">
        <v>-2451815.2</v>
      </c>
      <c r="CP74" s="5">
        <v>-14490577.4</v>
      </c>
      <c r="CQ74" s="5">
        <v>-10126262</v>
      </c>
      <c r="CR74" s="5">
        <v>200000</v>
      </c>
      <c r="CS74" s="5">
        <v>8097491.09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26906.38</v>
      </c>
      <c r="DC74" s="5">
        <v>-13630.09</v>
      </c>
      <c r="DD74" s="5">
        <v>0</v>
      </c>
      <c r="DE74" s="5">
        <v>-1801864.53</v>
      </c>
      <c r="DF74" s="5">
        <v>78321.09</v>
      </c>
      <c r="DG74" s="5">
        <v>0</v>
      </c>
      <c r="DH74" s="5">
        <v>-159970.84</v>
      </c>
      <c r="DI74" s="5">
        <v>0</v>
      </c>
      <c r="DJ74" s="5">
        <v>-159970.84</v>
      </c>
      <c r="DK74" s="5">
        <v>-51868.09</v>
      </c>
      <c r="DL74" s="5">
        <v>186737.16</v>
      </c>
      <c r="DM74" s="5">
        <v>0</v>
      </c>
      <c r="DN74" s="5">
        <v>0</v>
      </c>
      <c r="DO74" s="5">
        <v>0</v>
      </c>
      <c r="DP74" s="5">
        <v>0</v>
      </c>
      <c r="DQ74" s="5">
        <v>0</v>
      </c>
      <c r="DR74" s="5">
        <v>186737.16</v>
      </c>
      <c r="DS74" s="5">
        <v>0</v>
      </c>
      <c r="DT74" s="5">
        <v>682271.29</v>
      </c>
      <c r="DU74" s="5">
        <v>0</v>
      </c>
      <c r="DV74" s="5">
        <v>0</v>
      </c>
      <c r="DW74" s="5">
        <v>682271.29</v>
      </c>
      <c r="DX74" s="11">
        <f>('KOV järjest'!Z74+Z74+BP74+DF74)/CL74</f>
        <v>0.05887336398569405</v>
      </c>
      <c r="DY74" s="11">
        <f t="shared" si="1"/>
        <v>0</v>
      </c>
    </row>
    <row r="75" spans="1:129" ht="12.75">
      <c r="A75" s="3" t="s">
        <v>134</v>
      </c>
      <c r="B75" s="4">
        <v>2453416.81</v>
      </c>
      <c r="C75" s="4">
        <v>4457853.42</v>
      </c>
      <c r="D75" s="4">
        <v>5705013.8</v>
      </c>
      <c r="E75" s="4">
        <v>47858.19</v>
      </c>
      <c r="F75" s="4">
        <v>12664142.22</v>
      </c>
      <c r="G75" s="4">
        <v>-9858439.48</v>
      </c>
      <c r="H75" s="4">
        <v>-938483.99</v>
      </c>
      <c r="I75" s="4">
        <v>-594009.25</v>
      </c>
      <c r="J75" s="4">
        <v>-11390932.72</v>
      </c>
      <c r="K75" s="4">
        <v>-1076916.43</v>
      </c>
      <c r="L75" s="4">
        <v>32000</v>
      </c>
      <c r="M75" s="4">
        <v>329300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-10699.63</v>
      </c>
      <c r="W75" s="4">
        <v>-11793.53</v>
      </c>
      <c r="X75" s="4">
        <v>0</v>
      </c>
      <c r="Y75" s="4">
        <v>-726316.06</v>
      </c>
      <c r="Z75" s="4">
        <v>546893.44</v>
      </c>
      <c r="AA75" s="4">
        <v>0</v>
      </c>
      <c r="AB75" s="4">
        <v>-176893.4</v>
      </c>
      <c r="AC75" s="4">
        <v>0</v>
      </c>
      <c r="AD75" s="4">
        <v>-176893.4</v>
      </c>
      <c r="AE75" s="4">
        <v>129242.53</v>
      </c>
      <c r="AF75" s="4">
        <v>180000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180000</v>
      </c>
      <c r="AM75" s="4">
        <v>0</v>
      </c>
      <c r="AN75" s="4">
        <v>219900.86</v>
      </c>
      <c r="AO75" s="4">
        <v>0</v>
      </c>
      <c r="AP75" s="4">
        <v>0</v>
      </c>
      <c r="AQ75" s="4">
        <v>219900.86</v>
      </c>
      <c r="AR75" s="4">
        <v>1964138.62</v>
      </c>
      <c r="AS75" s="4">
        <v>5288718.17</v>
      </c>
      <c r="AT75" s="4">
        <v>5799961.22</v>
      </c>
      <c r="AU75" s="4">
        <v>41875.95</v>
      </c>
      <c r="AV75" s="4">
        <v>13094693.96</v>
      </c>
      <c r="AW75" s="4">
        <v>-10748598.45</v>
      </c>
      <c r="AX75" s="4">
        <v>-779502.04</v>
      </c>
      <c r="AY75" s="4">
        <v>-848360.55</v>
      </c>
      <c r="AZ75" s="4">
        <v>-12376461.04</v>
      </c>
      <c r="BA75" s="4">
        <v>-2578497.47</v>
      </c>
      <c r="BB75" s="4">
        <v>0</v>
      </c>
      <c r="BC75" s="4">
        <v>196000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3937.45</v>
      </c>
      <c r="BM75" s="4">
        <v>-10576.52</v>
      </c>
      <c r="BN75" s="4">
        <v>0</v>
      </c>
      <c r="BO75" s="4">
        <v>-2378560.02</v>
      </c>
      <c r="BP75" s="4">
        <v>-1660327.1</v>
      </c>
      <c r="BQ75" s="4">
        <v>150000</v>
      </c>
      <c r="BR75" s="4">
        <v>-120000</v>
      </c>
      <c r="BS75" s="4">
        <v>0</v>
      </c>
      <c r="BT75" s="4">
        <v>30000</v>
      </c>
      <c r="BU75" s="4">
        <v>839136.1</v>
      </c>
      <c r="BV75" s="4">
        <v>210000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210000</v>
      </c>
      <c r="CC75" s="4">
        <v>0</v>
      </c>
      <c r="CD75" s="4">
        <v>1059036.96</v>
      </c>
      <c r="CE75" s="4">
        <v>0</v>
      </c>
      <c r="CF75" s="4">
        <v>0</v>
      </c>
      <c r="CG75" s="4">
        <v>1059036.96</v>
      </c>
      <c r="CH75" s="4">
        <v>1780348.12</v>
      </c>
      <c r="CI75" s="4">
        <v>6658965.11</v>
      </c>
      <c r="CJ75" s="4">
        <v>6394765.84</v>
      </c>
      <c r="CK75" s="4">
        <v>50186.85</v>
      </c>
      <c r="CL75" s="4">
        <v>14884265.92</v>
      </c>
      <c r="CM75" s="4">
        <v>-12671027.05</v>
      </c>
      <c r="CN75" s="4">
        <v>-652127.11</v>
      </c>
      <c r="CO75" s="4">
        <v>-945875.1</v>
      </c>
      <c r="CP75" s="4">
        <v>-14269029.26</v>
      </c>
      <c r="CQ75" s="4">
        <v>-2376928.61</v>
      </c>
      <c r="CR75" s="4">
        <v>166390</v>
      </c>
      <c r="CS75" s="4">
        <v>4202372.91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33057.82</v>
      </c>
      <c r="DC75" s="4">
        <v>-18060.7</v>
      </c>
      <c r="DD75" s="4">
        <v>0</v>
      </c>
      <c r="DE75" s="4">
        <v>2024892.12</v>
      </c>
      <c r="DF75" s="4">
        <v>2640128.78</v>
      </c>
      <c r="DG75" s="4">
        <v>0</v>
      </c>
      <c r="DH75" s="4">
        <v>-182449.2</v>
      </c>
      <c r="DI75" s="4">
        <v>0</v>
      </c>
      <c r="DJ75" s="4">
        <v>-182449.2</v>
      </c>
      <c r="DK75" s="4">
        <v>-362464.63</v>
      </c>
      <c r="DL75" s="4">
        <v>27550.8</v>
      </c>
      <c r="DM75" s="4">
        <v>0</v>
      </c>
      <c r="DN75" s="4">
        <v>0</v>
      </c>
      <c r="DO75" s="4">
        <v>0</v>
      </c>
      <c r="DP75" s="4">
        <v>0</v>
      </c>
      <c r="DQ75" s="4">
        <v>0</v>
      </c>
      <c r="DR75" s="4">
        <v>27550.8</v>
      </c>
      <c r="DS75" s="4">
        <v>0</v>
      </c>
      <c r="DT75" s="4">
        <v>696572.33</v>
      </c>
      <c r="DU75" s="4">
        <v>0</v>
      </c>
      <c r="DV75" s="4">
        <v>0</v>
      </c>
      <c r="DW75" s="4">
        <v>696572.33</v>
      </c>
      <c r="DX75" s="11">
        <f>('KOV järjest'!Z75+Z75+BP75+DF75)/CL75</f>
        <v>0.04034339370362444</v>
      </c>
      <c r="DY75" s="11">
        <f t="shared" si="1"/>
        <v>0</v>
      </c>
    </row>
    <row r="76" spans="1:129" ht="12.75">
      <c r="A76" s="3" t="s">
        <v>135</v>
      </c>
      <c r="B76" s="4">
        <v>2264717.44</v>
      </c>
      <c r="C76" s="4">
        <v>3867608.41</v>
      </c>
      <c r="D76" s="4">
        <v>3301308.99</v>
      </c>
      <c r="E76" s="4">
        <v>34148.28</v>
      </c>
      <c r="F76" s="4">
        <v>9467783.12</v>
      </c>
      <c r="G76" s="4">
        <v>-7604554.42</v>
      </c>
      <c r="H76" s="4">
        <v>-672013.6</v>
      </c>
      <c r="I76" s="4">
        <v>-331942.16</v>
      </c>
      <c r="J76" s="4">
        <v>-8608510.18</v>
      </c>
      <c r="K76" s="4">
        <v>-725631.47</v>
      </c>
      <c r="L76" s="4">
        <v>0</v>
      </c>
      <c r="M76" s="4">
        <v>917621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-138742.63</v>
      </c>
      <c r="W76" s="4">
        <v>-138941.82</v>
      </c>
      <c r="X76" s="4">
        <v>0</v>
      </c>
      <c r="Y76" s="4">
        <v>53246.9</v>
      </c>
      <c r="Z76" s="4">
        <v>912519.84</v>
      </c>
      <c r="AA76" s="4">
        <v>0</v>
      </c>
      <c r="AB76" s="4">
        <v>-285102.71</v>
      </c>
      <c r="AC76" s="4">
        <v>0</v>
      </c>
      <c r="AD76" s="4">
        <v>-285102.71</v>
      </c>
      <c r="AE76" s="4">
        <v>413102.44</v>
      </c>
      <c r="AF76" s="4">
        <v>3235095.73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3235095.73</v>
      </c>
      <c r="AM76" s="4">
        <v>0</v>
      </c>
      <c r="AN76" s="4">
        <v>608422.7</v>
      </c>
      <c r="AO76" s="4">
        <v>0</v>
      </c>
      <c r="AP76" s="4">
        <v>0</v>
      </c>
      <c r="AQ76" s="4">
        <v>608422.7</v>
      </c>
      <c r="AR76" s="4">
        <v>2354280.35</v>
      </c>
      <c r="AS76" s="4">
        <v>4387181.01</v>
      </c>
      <c r="AT76" s="4">
        <v>3549948.09</v>
      </c>
      <c r="AU76" s="4">
        <v>167597.51</v>
      </c>
      <c r="AV76" s="4">
        <v>10459006.96</v>
      </c>
      <c r="AW76" s="4">
        <v>-8118383.53</v>
      </c>
      <c r="AX76" s="4">
        <v>-679634.31</v>
      </c>
      <c r="AY76" s="4">
        <v>-992862.91</v>
      </c>
      <c r="AZ76" s="4">
        <v>-9790880.75</v>
      </c>
      <c r="BA76" s="4">
        <v>-3694845.58</v>
      </c>
      <c r="BB76" s="4">
        <v>0</v>
      </c>
      <c r="BC76" s="4">
        <v>3222391.33</v>
      </c>
      <c r="BD76" s="4">
        <v>-36930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-124460.39</v>
      </c>
      <c r="BM76" s="4">
        <v>-125110.9</v>
      </c>
      <c r="BN76" s="4">
        <v>0</v>
      </c>
      <c r="BO76" s="4">
        <v>-633844.64</v>
      </c>
      <c r="BP76" s="4">
        <v>34281.57</v>
      </c>
      <c r="BQ76" s="4">
        <v>0</v>
      </c>
      <c r="BR76" s="4">
        <v>-287114.47</v>
      </c>
      <c r="BS76" s="4">
        <v>0</v>
      </c>
      <c r="BT76" s="4">
        <v>-287114.47</v>
      </c>
      <c r="BU76" s="4">
        <v>-235191.69</v>
      </c>
      <c r="BV76" s="4">
        <v>2948433.8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2948433.8</v>
      </c>
      <c r="CC76" s="4">
        <v>0</v>
      </c>
      <c r="CD76" s="4">
        <v>373231.01</v>
      </c>
      <c r="CE76" s="4">
        <v>0</v>
      </c>
      <c r="CF76" s="4">
        <v>0</v>
      </c>
      <c r="CG76" s="4">
        <v>373231.01</v>
      </c>
      <c r="CH76" s="4">
        <v>2595274.58</v>
      </c>
      <c r="CI76" s="4">
        <v>5284053.23</v>
      </c>
      <c r="CJ76" s="4">
        <v>3509328.45</v>
      </c>
      <c r="CK76" s="4">
        <v>49990.24</v>
      </c>
      <c r="CL76" s="4">
        <v>11438646.5</v>
      </c>
      <c r="CM76" s="4">
        <v>-9598013.83</v>
      </c>
      <c r="CN76" s="4">
        <v>-692113.23</v>
      </c>
      <c r="CO76" s="4">
        <v>-748841.35</v>
      </c>
      <c r="CP76" s="4">
        <v>-11038968.41</v>
      </c>
      <c r="CQ76" s="4">
        <v>-1617313.68</v>
      </c>
      <c r="CR76" s="4">
        <v>0</v>
      </c>
      <c r="CS76" s="4">
        <v>2313787.98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-150914.03</v>
      </c>
      <c r="DC76" s="4">
        <v>-156327.15</v>
      </c>
      <c r="DD76" s="4">
        <v>-2</v>
      </c>
      <c r="DE76" s="4">
        <v>545558.27</v>
      </c>
      <c r="DF76" s="4">
        <v>945236.36</v>
      </c>
      <c r="DG76" s="4">
        <v>699706.79</v>
      </c>
      <c r="DH76" s="4">
        <v>-312004.98</v>
      </c>
      <c r="DI76" s="4">
        <v>0</v>
      </c>
      <c r="DJ76" s="4">
        <v>387701.81</v>
      </c>
      <c r="DK76" s="4">
        <v>946010.22</v>
      </c>
      <c r="DL76" s="4">
        <v>3336916.67</v>
      </c>
      <c r="DM76" s="4">
        <v>0</v>
      </c>
      <c r="DN76" s="4">
        <v>0</v>
      </c>
      <c r="DO76" s="4">
        <v>0</v>
      </c>
      <c r="DP76" s="4">
        <v>25000</v>
      </c>
      <c r="DQ76" s="4">
        <v>0</v>
      </c>
      <c r="DR76" s="4">
        <v>3361916.67</v>
      </c>
      <c r="DS76" s="4">
        <v>0</v>
      </c>
      <c r="DT76" s="4">
        <v>1319241.23</v>
      </c>
      <c r="DU76" s="4">
        <v>0</v>
      </c>
      <c r="DV76" s="4">
        <v>0</v>
      </c>
      <c r="DW76" s="4">
        <v>1319241.23</v>
      </c>
      <c r="DX76" s="11">
        <f>('KOV järjest'!Z76+Z76+BP76+DF76)/CL76</f>
        <v>0.16530985812001445</v>
      </c>
      <c r="DY76" s="11">
        <f t="shared" si="1"/>
        <v>0.1785766733852646</v>
      </c>
    </row>
    <row r="77" spans="1:129" ht="12.75">
      <c r="A77" s="3" t="s">
        <v>136</v>
      </c>
      <c r="B77" s="4">
        <v>1559323.6</v>
      </c>
      <c r="C77" s="4">
        <v>7241683.96</v>
      </c>
      <c r="D77" s="4">
        <v>4913530.71</v>
      </c>
      <c r="E77" s="4">
        <v>110303.34</v>
      </c>
      <c r="F77" s="4">
        <v>13824841.61</v>
      </c>
      <c r="G77" s="4">
        <v>-10553855.24</v>
      </c>
      <c r="H77" s="4">
        <v>-1925970.43</v>
      </c>
      <c r="I77" s="4">
        <v>-859028.13</v>
      </c>
      <c r="J77" s="4">
        <v>-13338853.8</v>
      </c>
      <c r="K77" s="4">
        <v>-2107606.5</v>
      </c>
      <c r="L77" s="4">
        <v>365354</v>
      </c>
      <c r="M77" s="4">
        <v>2850300</v>
      </c>
      <c r="N77" s="4">
        <v>-712866.4</v>
      </c>
      <c r="O77" s="4">
        <v>0</v>
      </c>
      <c r="P77" s="4">
        <v>-10000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-128381.85</v>
      </c>
      <c r="W77" s="4">
        <v>-127032.93</v>
      </c>
      <c r="X77" s="4">
        <v>0</v>
      </c>
      <c r="Y77" s="4">
        <v>256799.25</v>
      </c>
      <c r="Z77" s="4">
        <v>742787.06</v>
      </c>
      <c r="AA77" s="4">
        <v>960290.59</v>
      </c>
      <c r="AB77" s="4">
        <v>-551133.66</v>
      </c>
      <c r="AC77" s="4">
        <v>-582185.56</v>
      </c>
      <c r="AD77" s="4">
        <v>-173028.63</v>
      </c>
      <c r="AE77" s="4">
        <v>148065.9</v>
      </c>
      <c r="AF77" s="4">
        <v>4617861.71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4617861.71</v>
      </c>
      <c r="AM77" s="4">
        <v>0</v>
      </c>
      <c r="AN77" s="4">
        <v>164534.09</v>
      </c>
      <c r="AO77" s="4">
        <v>0</v>
      </c>
      <c r="AP77" s="4">
        <v>0</v>
      </c>
      <c r="AQ77" s="4">
        <v>164534.09</v>
      </c>
      <c r="AR77" s="4">
        <v>1500898.35</v>
      </c>
      <c r="AS77" s="4">
        <v>8327842.92</v>
      </c>
      <c r="AT77" s="4">
        <v>5616594.28</v>
      </c>
      <c r="AU77" s="4">
        <v>449292.96</v>
      </c>
      <c r="AV77" s="4">
        <v>15894628.51</v>
      </c>
      <c r="AW77" s="4">
        <v>-12872740.86</v>
      </c>
      <c r="AX77" s="4">
        <v>-1647769.2</v>
      </c>
      <c r="AY77" s="4">
        <v>-1003617.55</v>
      </c>
      <c r="AZ77" s="4">
        <v>-15524127.61</v>
      </c>
      <c r="BA77" s="4">
        <v>-2003724.52</v>
      </c>
      <c r="BB77" s="4">
        <v>446450</v>
      </c>
      <c r="BC77" s="4">
        <v>1638185.5</v>
      </c>
      <c r="BD77" s="4">
        <v>-50000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-173518.19</v>
      </c>
      <c r="BM77" s="4">
        <v>-173508.51</v>
      </c>
      <c r="BN77" s="4">
        <v>0</v>
      </c>
      <c r="BO77" s="4">
        <v>-142607.21</v>
      </c>
      <c r="BP77" s="4">
        <v>227893.69</v>
      </c>
      <c r="BQ77" s="4">
        <v>2427337.4</v>
      </c>
      <c r="BR77" s="4">
        <v>-2150138.39</v>
      </c>
      <c r="BS77" s="4">
        <v>0</v>
      </c>
      <c r="BT77" s="4">
        <v>277199.01</v>
      </c>
      <c r="BU77" s="4">
        <v>280120.3</v>
      </c>
      <c r="BV77" s="4">
        <v>4895060.72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4895060.72</v>
      </c>
      <c r="CC77" s="4">
        <v>0</v>
      </c>
      <c r="CD77" s="4">
        <v>444654.39</v>
      </c>
      <c r="CE77" s="4">
        <v>0</v>
      </c>
      <c r="CF77" s="4">
        <v>0</v>
      </c>
      <c r="CG77" s="4">
        <v>444654.39</v>
      </c>
      <c r="CH77" s="4">
        <v>1701202.86</v>
      </c>
      <c r="CI77" s="4">
        <v>10919609.61</v>
      </c>
      <c r="CJ77" s="4">
        <v>7375276.8</v>
      </c>
      <c r="CK77" s="4">
        <v>204428.79</v>
      </c>
      <c r="CL77" s="4">
        <v>20200518.06</v>
      </c>
      <c r="CM77" s="4">
        <v>-14782204.72</v>
      </c>
      <c r="CN77" s="4">
        <v>-1442236.96</v>
      </c>
      <c r="CO77" s="4">
        <v>-2259241.5</v>
      </c>
      <c r="CP77" s="4">
        <v>-18483683.18</v>
      </c>
      <c r="CQ77" s="4">
        <v>-8304418.88</v>
      </c>
      <c r="CR77" s="4">
        <v>17000</v>
      </c>
      <c r="CS77" s="4">
        <v>7658521.12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-237326.9</v>
      </c>
      <c r="DC77" s="4">
        <v>-238427.27</v>
      </c>
      <c r="DD77" s="4">
        <v>0</v>
      </c>
      <c r="DE77" s="4">
        <v>-866224.66</v>
      </c>
      <c r="DF77" s="4">
        <v>850610.22</v>
      </c>
      <c r="DG77" s="4">
        <v>684986.24</v>
      </c>
      <c r="DH77" s="4">
        <v>-785228.69</v>
      </c>
      <c r="DI77" s="4">
        <v>0</v>
      </c>
      <c r="DJ77" s="4">
        <v>-100242.45</v>
      </c>
      <c r="DK77" s="4">
        <v>223202.89</v>
      </c>
      <c r="DL77" s="4">
        <v>4794818.27</v>
      </c>
      <c r="DM77" s="4">
        <v>0</v>
      </c>
      <c r="DN77" s="4">
        <v>0</v>
      </c>
      <c r="DO77" s="4">
        <v>0</v>
      </c>
      <c r="DP77" s="4">
        <v>0</v>
      </c>
      <c r="DQ77" s="4">
        <v>0</v>
      </c>
      <c r="DR77" s="4">
        <v>4794818.27</v>
      </c>
      <c r="DS77" s="4">
        <v>0</v>
      </c>
      <c r="DT77" s="4">
        <v>667857.28</v>
      </c>
      <c r="DU77" s="4">
        <v>0</v>
      </c>
      <c r="DV77" s="4">
        <v>0</v>
      </c>
      <c r="DW77" s="4">
        <v>667857.28</v>
      </c>
      <c r="DX77" s="11">
        <f>('KOV järjest'!Z77+Z77+BP77+DF77)/CL77</f>
        <v>0.08386878123461355</v>
      </c>
      <c r="DY77" s="11">
        <f t="shared" si="1"/>
        <v>0.2042997599240779</v>
      </c>
    </row>
    <row r="78" spans="1:129" ht="12.75">
      <c r="A78" s="3" t="s">
        <v>137</v>
      </c>
      <c r="B78" s="4">
        <v>2761918.87</v>
      </c>
      <c r="C78" s="4">
        <v>8409806.33</v>
      </c>
      <c r="D78" s="4">
        <v>6883957.72</v>
      </c>
      <c r="E78" s="4">
        <v>758124.45</v>
      </c>
      <c r="F78" s="4">
        <v>18813807.37</v>
      </c>
      <c r="G78" s="4">
        <v>-15167930.1</v>
      </c>
      <c r="H78" s="4">
        <v>-835130.85</v>
      </c>
      <c r="I78" s="4">
        <v>-679932.9</v>
      </c>
      <c r="J78" s="4">
        <v>-16682993.85</v>
      </c>
      <c r="K78" s="4">
        <v>-790321.66</v>
      </c>
      <c r="L78" s="4">
        <v>227022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-87434.21</v>
      </c>
      <c r="W78" s="4">
        <v>-88309.62</v>
      </c>
      <c r="X78" s="4">
        <v>0</v>
      </c>
      <c r="Y78" s="4">
        <v>-650733.87</v>
      </c>
      <c r="Z78" s="4">
        <v>1480079.65</v>
      </c>
      <c r="AA78" s="4">
        <v>0</v>
      </c>
      <c r="AB78" s="4">
        <v>-676502.79</v>
      </c>
      <c r="AC78" s="4">
        <v>0</v>
      </c>
      <c r="AD78" s="4">
        <v>-676502.79</v>
      </c>
      <c r="AE78" s="4">
        <v>500390.26</v>
      </c>
      <c r="AF78" s="4">
        <v>1306136.45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1306136.45</v>
      </c>
      <c r="AM78" s="4">
        <v>0</v>
      </c>
      <c r="AN78" s="4">
        <v>821806.36</v>
      </c>
      <c r="AO78" s="4">
        <v>0</v>
      </c>
      <c r="AP78" s="4">
        <v>0</v>
      </c>
      <c r="AQ78" s="4">
        <v>821806.36</v>
      </c>
      <c r="AR78" s="4">
        <v>3429211.47</v>
      </c>
      <c r="AS78" s="4">
        <v>10230669.5</v>
      </c>
      <c r="AT78" s="4">
        <v>7187548.49</v>
      </c>
      <c r="AU78" s="4">
        <v>927727.02</v>
      </c>
      <c r="AV78" s="4">
        <v>21775156.48</v>
      </c>
      <c r="AW78" s="4">
        <v>-18383521.24</v>
      </c>
      <c r="AX78" s="4">
        <v>-1097867.46</v>
      </c>
      <c r="AY78" s="4">
        <v>-1170902.58</v>
      </c>
      <c r="AZ78" s="4">
        <v>-20652291.28</v>
      </c>
      <c r="BA78" s="4">
        <v>-2179775.96</v>
      </c>
      <c r="BB78" s="4">
        <v>711084.75</v>
      </c>
      <c r="BC78" s="4">
        <v>650000</v>
      </c>
      <c r="BD78" s="4">
        <v>-10000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-43212.41</v>
      </c>
      <c r="BM78" s="4">
        <v>-48335.72</v>
      </c>
      <c r="BN78" s="4">
        <v>0</v>
      </c>
      <c r="BO78" s="4">
        <v>-871903.62</v>
      </c>
      <c r="BP78" s="4">
        <v>250961.58</v>
      </c>
      <c r="BQ78" s="4">
        <v>0</v>
      </c>
      <c r="BR78" s="4">
        <v>-681557.57</v>
      </c>
      <c r="BS78" s="4">
        <v>0</v>
      </c>
      <c r="BT78" s="4">
        <v>-681557.57</v>
      </c>
      <c r="BU78" s="4">
        <v>-250960.48</v>
      </c>
      <c r="BV78" s="4">
        <v>624578.88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624578.88</v>
      </c>
      <c r="CC78" s="4">
        <v>0</v>
      </c>
      <c r="CD78" s="4">
        <v>570845.88</v>
      </c>
      <c r="CE78" s="4">
        <v>0</v>
      </c>
      <c r="CF78" s="4">
        <v>0</v>
      </c>
      <c r="CG78" s="4">
        <v>570845.88</v>
      </c>
      <c r="CH78" s="4">
        <v>3833717.99</v>
      </c>
      <c r="CI78" s="4">
        <v>12611073.91</v>
      </c>
      <c r="CJ78" s="4">
        <v>7804327.24</v>
      </c>
      <c r="CK78" s="4">
        <v>876222.78</v>
      </c>
      <c r="CL78" s="4">
        <v>25125341.92</v>
      </c>
      <c r="CM78" s="4">
        <v>-22212191.75</v>
      </c>
      <c r="CN78" s="4">
        <v>-880364.35</v>
      </c>
      <c r="CO78" s="4">
        <v>-1549295.78</v>
      </c>
      <c r="CP78" s="4">
        <v>-24641851.88</v>
      </c>
      <c r="CQ78" s="4">
        <v>-5188436.01</v>
      </c>
      <c r="CR78" s="4">
        <v>184875</v>
      </c>
      <c r="CS78" s="4">
        <v>1611400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-37780.2</v>
      </c>
      <c r="DC78" s="4">
        <v>-44971.64</v>
      </c>
      <c r="DD78" s="4">
        <v>0</v>
      </c>
      <c r="DE78" s="4">
        <v>-3429941.21</v>
      </c>
      <c r="DF78" s="4">
        <v>-2946451.17</v>
      </c>
      <c r="DG78" s="4">
        <v>2000140.07</v>
      </c>
      <c r="DH78" s="4">
        <v>-378199.62</v>
      </c>
      <c r="DI78" s="4">
        <v>0</v>
      </c>
      <c r="DJ78" s="4">
        <v>1621940.45</v>
      </c>
      <c r="DK78" s="4">
        <v>-640.28</v>
      </c>
      <c r="DL78" s="4">
        <v>2246519.33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2246519.33</v>
      </c>
      <c r="DS78" s="4">
        <v>0</v>
      </c>
      <c r="DT78" s="4">
        <v>570205.6</v>
      </c>
      <c r="DU78" s="4">
        <v>0</v>
      </c>
      <c r="DV78" s="4">
        <v>0</v>
      </c>
      <c r="DW78" s="4">
        <v>570205.6</v>
      </c>
      <c r="DX78" s="11">
        <f>('KOV järjest'!Z78+Z78+BP78+DF78)/CL78</f>
        <v>-0.03192689367389115</v>
      </c>
      <c r="DY78" s="11">
        <f t="shared" si="1"/>
        <v>0.06671804647823076</v>
      </c>
    </row>
    <row r="79" spans="1:129" ht="12.75">
      <c r="A79" s="3" t="s">
        <v>138</v>
      </c>
      <c r="B79" s="4">
        <v>2647676.85</v>
      </c>
      <c r="C79" s="4">
        <v>11250643.9</v>
      </c>
      <c r="D79" s="4">
        <v>9110841.79</v>
      </c>
      <c r="E79" s="4">
        <v>223477.69</v>
      </c>
      <c r="F79" s="4">
        <v>23232640.23</v>
      </c>
      <c r="G79" s="4">
        <v>-19343478.29</v>
      </c>
      <c r="H79" s="4">
        <v>-1861751.22</v>
      </c>
      <c r="I79" s="4">
        <v>-2071957.76</v>
      </c>
      <c r="J79" s="4">
        <v>-23277187.27</v>
      </c>
      <c r="K79" s="4">
        <v>-7002727.55</v>
      </c>
      <c r="L79" s="4">
        <v>161999</v>
      </c>
      <c r="M79" s="4">
        <v>3149329.25</v>
      </c>
      <c r="N79" s="4">
        <v>-65000</v>
      </c>
      <c r="O79" s="4">
        <v>0</v>
      </c>
      <c r="P79" s="4">
        <v>-10000</v>
      </c>
      <c r="Q79" s="4">
        <v>0</v>
      </c>
      <c r="R79" s="4">
        <v>-229500</v>
      </c>
      <c r="S79" s="4">
        <v>0</v>
      </c>
      <c r="T79" s="4">
        <v>0</v>
      </c>
      <c r="U79" s="4">
        <v>0</v>
      </c>
      <c r="V79" s="4">
        <v>-39587.51</v>
      </c>
      <c r="W79" s="4">
        <v>-61427.65</v>
      </c>
      <c r="X79" s="4">
        <v>0</v>
      </c>
      <c r="Y79" s="4">
        <v>-4035486.81</v>
      </c>
      <c r="Z79" s="4">
        <v>-4080033.85</v>
      </c>
      <c r="AA79" s="4">
        <v>4001256.44</v>
      </c>
      <c r="AB79" s="4">
        <v>-435908.57</v>
      </c>
      <c r="AC79" s="4">
        <v>0</v>
      </c>
      <c r="AD79" s="4">
        <v>3565347.87</v>
      </c>
      <c r="AE79" s="4">
        <v>-266691.86</v>
      </c>
      <c r="AF79" s="4">
        <v>4644087.22</v>
      </c>
      <c r="AG79" s="4">
        <v>0</v>
      </c>
      <c r="AH79" s="4">
        <v>0</v>
      </c>
      <c r="AI79" s="4">
        <v>63.75</v>
      </c>
      <c r="AJ79" s="4">
        <v>0</v>
      </c>
      <c r="AK79" s="4">
        <v>250254.49</v>
      </c>
      <c r="AL79" s="4">
        <v>4894405.46</v>
      </c>
      <c r="AM79" s="4">
        <v>0</v>
      </c>
      <c r="AN79" s="4">
        <v>1735434.62</v>
      </c>
      <c r="AO79" s="4">
        <v>0</v>
      </c>
      <c r="AP79" s="4">
        <v>0</v>
      </c>
      <c r="AQ79" s="4">
        <v>1735434.62</v>
      </c>
      <c r="AR79" s="4">
        <v>2768308.87</v>
      </c>
      <c r="AS79" s="4">
        <v>13601839.01</v>
      </c>
      <c r="AT79" s="4">
        <v>9940292.06</v>
      </c>
      <c r="AU79" s="4">
        <v>550063.05</v>
      </c>
      <c r="AV79" s="4">
        <v>26860502.99</v>
      </c>
      <c r="AW79" s="4">
        <v>-20232060.17</v>
      </c>
      <c r="AX79" s="4">
        <v>-1962614.12</v>
      </c>
      <c r="AY79" s="4">
        <v>-1478448.76</v>
      </c>
      <c r="AZ79" s="4">
        <v>-23673123.05</v>
      </c>
      <c r="BA79" s="4">
        <v>-3570755.53</v>
      </c>
      <c r="BB79" s="4">
        <v>23000</v>
      </c>
      <c r="BC79" s="4">
        <v>939563</v>
      </c>
      <c r="BD79" s="4">
        <v>-37139</v>
      </c>
      <c r="BE79" s="4">
        <v>0</v>
      </c>
      <c r="BF79" s="4">
        <v>0</v>
      </c>
      <c r="BG79" s="4">
        <v>0</v>
      </c>
      <c r="BH79" s="4">
        <v>-459000</v>
      </c>
      <c r="BI79" s="4">
        <v>0</v>
      </c>
      <c r="BJ79" s="4">
        <v>0</v>
      </c>
      <c r="BK79" s="4">
        <v>0</v>
      </c>
      <c r="BL79" s="4">
        <v>-123267.91</v>
      </c>
      <c r="BM79" s="4">
        <v>-171863.68</v>
      </c>
      <c r="BN79" s="4">
        <v>0</v>
      </c>
      <c r="BO79" s="4">
        <v>-3227599.44</v>
      </c>
      <c r="BP79" s="4">
        <v>-40219.5</v>
      </c>
      <c r="BQ79" s="4">
        <v>2828729.62</v>
      </c>
      <c r="BR79" s="4">
        <v>-1014978.62</v>
      </c>
      <c r="BS79" s="4">
        <v>0</v>
      </c>
      <c r="BT79" s="4">
        <v>1813751</v>
      </c>
      <c r="BU79" s="4">
        <v>592716.23</v>
      </c>
      <c r="BV79" s="4">
        <v>6457838.22</v>
      </c>
      <c r="BW79" s="4">
        <v>0</v>
      </c>
      <c r="BX79" s="4">
        <v>0</v>
      </c>
      <c r="BY79" s="4">
        <v>0</v>
      </c>
      <c r="BZ79" s="4">
        <v>0</v>
      </c>
      <c r="CA79" s="4">
        <v>191851.14</v>
      </c>
      <c r="CB79" s="4">
        <v>6649689.36</v>
      </c>
      <c r="CC79" s="4">
        <v>0</v>
      </c>
      <c r="CD79" s="4">
        <v>2328150.85</v>
      </c>
      <c r="CE79" s="4">
        <v>0</v>
      </c>
      <c r="CF79" s="4">
        <v>0</v>
      </c>
      <c r="CG79" s="4">
        <v>2328150.85</v>
      </c>
      <c r="CH79" s="4">
        <v>3261944.57</v>
      </c>
      <c r="CI79" s="4">
        <v>17122968.34</v>
      </c>
      <c r="CJ79" s="4">
        <v>10386244</v>
      </c>
      <c r="CK79" s="4">
        <v>289555.03</v>
      </c>
      <c r="CL79" s="4">
        <v>31060711.94</v>
      </c>
      <c r="CM79" s="4">
        <v>-22051044.63</v>
      </c>
      <c r="CN79" s="4">
        <v>-2115546.31</v>
      </c>
      <c r="CO79" s="4">
        <v>-2650684.89</v>
      </c>
      <c r="CP79" s="4">
        <v>-26817275.83</v>
      </c>
      <c r="CQ79" s="4">
        <v>-9230121.98</v>
      </c>
      <c r="CR79" s="4">
        <v>500000</v>
      </c>
      <c r="CS79" s="4">
        <v>3778158</v>
      </c>
      <c r="CT79" s="4">
        <v>-28814</v>
      </c>
      <c r="CU79" s="4">
        <v>0</v>
      </c>
      <c r="CV79" s="4">
        <v>0</v>
      </c>
      <c r="CW79" s="4">
        <v>0</v>
      </c>
      <c r="CX79" s="4">
        <v>-459000</v>
      </c>
      <c r="CY79" s="4">
        <v>0</v>
      </c>
      <c r="CZ79" s="4">
        <v>0</v>
      </c>
      <c r="DA79" s="4">
        <v>0</v>
      </c>
      <c r="DB79" s="4">
        <v>-174689.31</v>
      </c>
      <c r="DC79" s="4">
        <v>-269311.28</v>
      </c>
      <c r="DD79" s="4">
        <v>0</v>
      </c>
      <c r="DE79" s="4">
        <v>-5614467.29</v>
      </c>
      <c r="DF79" s="4">
        <v>-1371031.18</v>
      </c>
      <c r="DG79" s="4">
        <v>1518524.01</v>
      </c>
      <c r="DH79" s="4">
        <v>-1015200.89</v>
      </c>
      <c r="DI79" s="4">
        <v>0</v>
      </c>
      <c r="DJ79" s="4">
        <v>503323.12</v>
      </c>
      <c r="DK79" s="4">
        <v>-1387065.98</v>
      </c>
      <c r="DL79" s="4">
        <v>6961161.34</v>
      </c>
      <c r="DM79" s="4">
        <v>0</v>
      </c>
      <c r="DN79" s="4">
        <v>0</v>
      </c>
      <c r="DO79" s="4">
        <v>0</v>
      </c>
      <c r="DP79" s="4">
        <v>0</v>
      </c>
      <c r="DQ79" s="4">
        <v>157063.37</v>
      </c>
      <c r="DR79" s="4">
        <v>7118224.71</v>
      </c>
      <c r="DS79" s="4">
        <v>0</v>
      </c>
      <c r="DT79" s="4">
        <v>941084.87</v>
      </c>
      <c r="DU79" s="4">
        <v>0</v>
      </c>
      <c r="DV79" s="4">
        <v>0</v>
      </c>
      <c r="DW79" s="4">
        <v>941084.87</v>
      </c>
      <c r="DX79" s="11">
        <f>('KOV järjest'!Z79+Z79+BP79+DF79)/CL79</f>
        <v>-0.06593200290952507</v>
      </c>
      <c r="DY79" s="11">
        <f t="shared" si="1"/>
        <v>0.19887309253993873</v>
      </c>
    </row>
    <row r="80" spans="1:129" ht="12.75">
      <c r="A80" s="3" t="s">
        <v>139</v>
      </c>
      <c r="B80" s="4">
        <v>7337640.59</v>
      </c>
      <c r="C80" s="4">
        <v>19640735.33</v>
      </c>
      <c r="D80" s="4">
        <v>15336632.61</v>
      </c>
      <c r="E80" s="4">
        <v>207065.7</v>
      </c>
      <c r="F80" s="4">
        <v>42522074.23</v>
      </c>
      <c r="G80" s="4">
        <v>-35224390.01</v>
      </c>
      <c r="H80" s="4">
        <v>-2209325.09</v>
      </c>
      <c r="I80" s="4">
        <v>-2817207.27</v>
      </c>
      <c r="J80" s="4">
        <v>-40250922.37</v>
      </c>
      <c r="K80" s="4">
        <v>-7717208.59</v>
      </c>
      <c r="L80" s="4">
        <v>604040</v>
      </c>
      <c r="M80" s="4">
        <v>1563883.8</v>
      </c>
      <c r="N80" s="4">
        <v>0</v>
      </c>
      <c r="O80" s="4">
        <v>0</v>
      </c>
      <c r="P80" s="4">
        <v>-10000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-713472.02</v>
      </c>
      <c r="W80" s="4">
        <v>-323885.39</v>
      </c>
      <c r="X80" s="4">
        <v>0</v>
      </c>
      <c r="Y80" s="4">
        <v>-6272756.81</v>
      </c>
      <c r="Z80" s="4">
        <v>-4001604.95</v>
      </c>
      <c r="AA80" s="4">
        <v>6913010.03</v>
      </c>
      <c r="AB80" s="4">
        <v>-1949331.2</v>
      </c>
      <c r="AC80" s="4">
        <v>0</v>
      </c>
      <c r="AD80" s="4">
        <v>4963678.83</v>
      </c>
      <c r="AE80" s="4">
        <v>3360295.46</v>
      </c>
      <c r="AF80" s="4">
        <v>13808672.55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13808672.55</v>
      </c>
      <c r="AM80" s="4">
        <v>0</v>
      </c>
      <c r="AN80" s="4">
        <v>5916994.95</v>
      </c>
      <c r="AO80" s="4">
        <v>0</v>
      </c>
      <c r="AP80" s="4">
        <v>0</v>
      </c>
      <c r="AQ80" s="4">
        <v>5916994.95</v>
      </c>
      <c r="AR80" s="4">
        <v>8389138</v>
      </c>
      <c r="AS80" s="4">
        <v>22729092.07</v>
      </c>
      <c r="AT80" s="4">
        <v>16963590.98</v>
      </c>
      <c r="AU80" s="4">
        <v>322746.26</v>
      </c>
      <c r="AV80" s="4">
        <v>48404567.31</v>
      </c>
      <c r="AW80" s="4">
        <v>-39686264.37</v>
      </c>
      <c r="AX80" s="4">
        <v>-2459822.9</v>
      </c>
      <c r="AY80" s="4">
        <v>-3471689.55</v>
      </c>
      <c r="AZ80" s="4">
        <v>-45617776.82</v>
      </c>
      <c r="BA80" s="4">
        <v>-18163234.11</v>
      </c>
      <c r="BB80" s="4">
        <v>0</v>
      </c>
      <c r="BC80" s="4">
        <v>19687490.19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-434530.94</v>
      </c>
      <c r="BM80" s="4">
        <v>-491578.43</v>
      </c>
      <c r="BN80" s="4">
        <v>0</v>
      </c>
      <c r="BO80" s="4">
        <v>1089725.14</v>
      </c>
      <c r="BP80" s="4">
        <v>3876515.63</v>
      </c>
      <c r="BQ80" s="4">
        <v>4706561.13</v>
      </c>
      <c r="BR80" s="4">
        <v>-5326896.63</v>
      </c>
      <c r="BS80" s="4">
        <v>0</v>
      </c>
      <c r="BT80" s="4">
        <v>-620335.5</v>
      </c>
      <c r="BU80" s="4">
        <v>3826902.8</v>
      </c>
      <c r="BV80" s="4">
        <v>13188337.05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13188337.05</v>
      </c>
      <c r="CC80" s="4">
        <v>0</v>
      </c>
      <c r="CD80" s="4">
        <v>9743897.75</v>
      </c>
      <c r="CE80" s="4">
        <v>0</v>
      </c>
      <c r="CF80" s="4">
        <v>0</v>
      </c>
      <c r="CG80" s="4">
        <v>9743897.75</v>
      </c>
      <c r="CH80" s="4">
        <v>8954747.52</v>
      </c>
      <c r="CI80" s="4">
        <v>29443406.33</v>
      </c>
      <c r="CJ80" s="4">
        <v>18988538.41</v>
      </c>
      <c r="CK80" s="4">
        <v>200893.77</v>
      </c>
      <c r="CL80" s="4">
        <v>57587586.03</v>
      </c>
      <c r="CM80" s="4">
        <v>-46606512.75</v>
      </c>
      <c r="CN80" s="4">
        <v>-2427134.67</v>
      </c>
      <c r="CO80" s="4">
        <v>-6060466.94</v>
      </c>
      <c r="CP80" s="4">
        <v>-55094114.36</v>
      </c>
      <c r="CQ80" s="4">
        <v>-58619946.38</v>
      </c>
      <c r="CR80" s="4">
        <v>0</v>
      </c>
      <c r="CS80" s="4">
        <v>45945160.24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-580939.56</v>
      </c>
      <c r="DC80" s="4">
        <v>-729719.31</v>
      </c>
      <c r="DD80" s="4">
        <v>0</v>
      </c>
      <c r="DE80" s="4">
        <v>-13255725.7</v>
      </c>
      <c r="DF80" s="4">
        <v>-10762254.03</v>
      </c>
      <c r="DG80" s="4">
        <v>11516000</v>
      </c>
      <c r="DH80" s="4">
        <v>-1508720.21</v>
      </c>
      <c r="DI80" s="4">
        <v>0</v>
      </c>
      <c r="DJ80" s="4">
        <v>10007279.79</v>
      </c>
      <c r="DK80" s="4">
        <v>-781474.66</v>
      </c>
      <c r="DL80" s="4">
        <v>23195616.84</v>
      </c>
      <c r="DM80" s="4">
        <v>0</v>
      </c>
      <c r="DN80" s="4">
        <v>0</v>
      </c>
      <c r="DO80" s="4">
        <v>0</v>
      </c>
      <c r="DP80" s="4">
        <v>0</v>
      </c>
      <c r="DQ80" s="4">
        <v>0</v>
      </c>
      <c r="DR80" s="4">
        <v>23195616.84</v>
      </c>
      <c r="DS80" s="4">
        <v>0</v>
      </c>
      <c r="DT80" s="4">
        <v>8962423.09</v>
      </c>
      <c r="DU80" s="4">
        <v>0</v>
      </c>
      <c r="DV80" s="4">
        <v>0</v>
      </c>
      <c r="DW80" s="4">
        <v>8962423.09</v>
      </c>
      <c r="DX80" s="11">
        <f>('KOV järjest'!Z80+Z80+BP80+DF80)/CL80</f>
        <v>-0.1894096143276037</v>
      </c>
      <c r="DY80" s="11">
        <f t="shared" si="1"/>
        <v>0.24715732558376868</v>
      </c>
    </row>
    <row r="81" spans="1:129" ht="12.75">
      <c r="A81" s="3" t="s">
        <v>140</v>
      </c>
      <c r="B81" s="4">
        <v>3737480.48</v>
      </c>
      <c r="C81" s="4">
        <v>6452509.43</v>
      </c>
      <c r="D81" s="4">
        <v>6674564.78</v>
      </c>
      <c r="E81" s="4">
        <v>573997.89</v>
      </c>
      <c r="F81" s="4">
        <v>17438552.58</v>
      </c>
      <c r="G81" s="4">
        <v>-14691793.61</v>
      </c>
      <c r="H81" s="4">
        <v>-699739.56</v>
      </c>
      <c r="I81" s="4">
        <v>-881909.92</v>
      </c>
      <c r="J81" s="4">
        <v>-16273443.09</v>
      </c>
      <c r="K81" s="4">
        <v>-3178510.53</v>
      </c>
      <c r="L81" s="4">
        <v>170611.87</v>
      </c>
      <c r="M81" s="4">
        <v>645416</v>
      </c>
      <c r="N81" s="4">
        <v>184768</v>
      </c>
      <c r="O81" s="4">
        <v>0</v>
      </c>
      <c r="P81" s="4">
        <v>0</v>
      </c>
      <c r="Q81" s="4">
        <v>0</v>
      </c>
      <c r="R81" s="4">
        <v>-444000</v>
      </c>
      <c r="S81" s="4">
        <v>0</v>
      </c>
      <c r="T81" s="4">
        <v>-90000</v>
      </c>
      <c r="U81" s="4">
        <v>70000</v>
      </c>
      <c r="V81" s="4">
        <v>-108021.53</v>
      </c>
      <c r="W81" s="4">
        <v>-134815.51</v>
      </c>
      <c r="X81" s="4">
        <v>0</v>
      </c>
      <c r="Y81" s="4">
        <v>-2749736.19</v>
      </c>
      <c r="Z81" s="4">
        <v>-1584626.7</v>
      </c>
      <c r="AA81" s="4">
        <v>3514168.7</v>
      </c>
      <c r="AB81" s="4">
        <v>-1207587.76</v>
      </c>
      <c r="AC81" s="4">
        <v>0</v>
      </c>
      <c r="AD81" s="4">
        <v>2306580.94</v>
      </c>
      <c r="AE81" s="4">
        <v>968879.09</v>
      </c>
      <c r="AF81" s="4">
        <v>5350399.34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5350399.34</v>
      </c>
      <c r="AM81" s="4">
        <v>0</v>
      </c>
      <c r="AN81" s="4">
        <v>1598081.51</v>
      </c>
      <c r="AO81" s="4">
        <v>0</v>
      </c>
      <c r="AP81" s="4">
        <v>0</v>
      </c>
      <c r="AQ81" s="4">
        <v>1598081.51</v>
      </c>
      <c r="AR81" s="4">
        <v>3538310.31</v>
      </c>
      <c r="AS81" s="4">
        <v>8037020.22</v>
      </c>
      <c r="AT81" s="4">
        <v>7065527.85</v>
      </c>
      <c r="AU81" s="4">
        <v>767201.07</v>
      </c>
      <c r="AV81" s="4">
        <v>19408059.45</v>
      </c>
      <c r="AW81" s="4">
        <v>-15287619.7</v>
      </c>
      <c r="AX81" s="4">
        <v>-869404.95</v>
      </c>
      <c r="AY81" s="4">
        <v>-962331.51</v>
      </c>
      <c r="AZ81" s="4">
        <v>-17119356.16</v>
      </c>
      <c r="BA81" s="4">
        <v>-2249601.77</v>
      </c>
      <c r="BB81" s="4">
        <v>4237.29</v>
      </c>
      <c r="BC81" s="4">
        <v>1588000</v>
      </c>
      <c r="BD81" s="4">
        <v>-350000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-274295.56</v>
      </c>
      <c r="BM81" s="4">
        <v>-324803.32</v>
      </c>
      <c r="BN81" s="4">
        <v>0</v>
      </c>
      <c r="BO81" s="4">
        <v>-1281660.04</v>
      </c>
      <c r="BP81" s="4">
        <v>1007043.25</v>
      </c>
      <c r="BQ81" s="4">
        <v>6038660.05</v>
      </c>
      <c r="BR81" s="4">
        <v>-6139439.79</v>
      </c>
      <c r="BS81" s="4">
        <v>0</v>
      </c>
      <c r="BT81" s="4">
        <v>-100779.74</v>
      </c>
      <c r="BU81" s="4">
        <v>1366743.24</v>
      </c>
      <c r="BV81" s="4">
        <v>5252769.15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5252769.15</v>
      </c>
      <c r="CC81" s="4">
        <v>0</v>
      </c>
      <c r="CD81" s="4">
        <v>2964824.75</v>
      </c>
      <c r="CE81" s="4">
        <v>0</v>
      </c>
      <c r="CF81" s="4">
        <v>0</v>
      </c>
      <c r="CG81" s="4">
        <v>2964824.75</v>
      </c>
      <c r="CH81" s="4">
        <v>3821094.4</v>
      </c>
      <c r="CI81" s="4">
        <v>10185913</v>
      </c>
      <c r="CJ81" s="4">
        <v>8314380.76</v>
      </c>
      <c r="CK81" s="4">
        <v>472500.48</v>
      </c>
      <c r="CL81" s="4">
        <v>22793888.64</v>
      </c>
      <c r="CM81" s="4">
        <v>-18164739.22</v>
      </c>
      <c r="CN81" s="4">
        <v>-814931.5</v>
      </c>
      <c r="CO81" s="4">
        <v>-1879886.77</v>
      </c>
      <c r="CP81" s="4">
        <v>-20859557.49</v>
      </c>
      <c r="CQ81" s="4">
        <v>-3577550.3</v>
      </c>
      <c r="CR81" s="4">
        <v>4300</v>
      </c>
      <c r="CS81" s="4">
        <v>1638293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96366.2</v>
      </c>
      <c r="DC81" s="4">
        <v>-252459</v>
      </c>
      <c r="DD81" s="4">
        <v>0</v>
      </c>
      <c r="DE81" s="4">
        <v>-1838591.1</v>
      </c>
      <c r="DF81" s="4">
        <v>95740.05</v>
      </c>
      <c r="DG81" s="4">
        <v>224582.91</v>
      </c>
      <c r="DH81" s="4">
        <v>-1281648.43</v>
      </c>
      <c r="DI81" s="4">
        <v>0</v>
      </c>
      <c r="DJ81" s="4">
        <v>-1057065.52</v>
      </c>
      <c r="DK81" s="4">
        <v>-184927.06</v>
      </c>
      <c r="DL81" s="4">
        <v>3556562.65</v>
      </c>
      <c r="DM81" s="4">
        <v>0</v>
      </c>
      <c r="DN81" s="4">
        <v>0</v>
      </c>
      <c r="DO81" s="4">
        <v>0</v>
      </c>
      <c r="DP81" s="4">
        <v>0</v>
      </c>
      <c r="DQ81" s="4">
        <v>0</v>
      </c>
      <c r="DR81" s="4">
        <v>3556562.65</v>
      </c>
      <c r="DS81" s="4">
        <v>0</v>
      </c>
      <c r="DT81" s="4">
        <v>2779897.69</v>
      </c>
      <c r="DU81" s="4">
        <v>0</v>
      </c>
      <c r="DV81" s="4">
        <v>0</v>
      </c>
      <c r="DW81" s="4">
        <v>2779897.69</v>
      </c>
      <c r="DX81" s="11">
        <f>('KOV järjest'!Z81+Z81+BP81+DF81)/CL81</f>
        <v>0.046065030701141485</v>
      </c>
      <c r="DY81" s="11">
        <f t="shared" si="1"/>
        <v>0.03407338573362443</v>
      </c>
    </row>
    <row r="82" spans="1:129" ht="12.75">
      <c r="A82" s="3" t="s">
        <v>141</v>
      </c>
      <c r="B82" s="4">
        <v>2185336.37</v>
      </c>
      <c r="C82" s="4">
        <v>3842428.98</v>
      </c>
      <c r="D82" s="4">
        <v>2760421.43</v>
      </c>
      <c r="E82" s="4">
        <v>284904.5</v>
      </c>
      <c r="F82" s="4">
        <v>9073091.28</v>
      </c>
      <c r="G82" s="4">
        <v>-7125083.88</v>
      </c>
      <c r="H82" s="4">
        <v>-320920.08</v>
      </c>
      <c r="I82" s="4">
        <v>-882404.7</v>
      </c>
      <c r="J82" s="4">
        <v>-8328408.66</v>
      </c>
      <c r="K82" s="4">
        <v>-3069207.65</v>
      </c>
      <c r="L82" s="4">
        <v>0</v>
      </c>
      <c r="M82" s="4">
        <v>1643990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-75952.89</v>
      </c>
      <c r="W82" s="4">
        <v>-76952.57</v>
      </c>
      <c r="X82" s="4">
        <v>0</v>
      </c>
      <c r="Y82" s="4">
        <v>-1501170.54</v>
      </c>
      <c r="Z82" s="4">
        <v>-756487.92</v>
      </c>
      <c r="AA82" s="4">
        <v>999568.04</v>
      </c>
      <c r="AB82" s="4">
        <v>-467632.31</v>
      </c>
      <c r="AC82" s="4">
        <v>0</v>
      </c>
      <c r="AD82" s="4">
        <v>531935.73</v>
      </c>
      <c r="AE82" s="4">
        <v>225383.72</v>
      </c>
      <c r="AF82" s="4">
        <v>2137531.98</v>
      </c>
      <c r="AG82" s="4">
        <v>0</v>
      </c>
      <c r="AH82" s="4">
        <v>10772</v>
      </c>
      <c r="AI82" s="4">
        <v>0</v>
      </c>
      <c r="AJ82" s="4">
        <v>0</v>
      </c>
      <c r="AK82" s="4">
        <v>0</v>
      </c>
      <c r="AL82" s="4">
        <v>2148303.98</v>
      </c>
      <c r="AM82" s="4">
        <v>0</v>
      </c>
      <c r="AN82" s="4">
        <v>582994.35</v>
      </c>
      <c r="AO82" s="4">
        <v>0</v>
      </c>
      <c r="AP82" s="4">
        <v>0</v>
      </c>
      <c r="AQ82" s="4">
        <v>582994.35</v>
      </c>
      <c r="AR82" s="4">
        <v>2724223.44</v>
      </c>
      <c r="AS82" s="4">
        <v>4236395.02</v>
      </c>
      <c r="AT82" s="4">
        <v>2850709.65</v>
      </c>
      <c r="AU82" s="4">
        <v>263548.98</v>
      </c>
      <c r="AV82" s="4">
        <v>10074877.09</v>
      </c>
      <c r="AW82" s="4">
        <v>-8009258.36</v>
      </c>
      <c r="AX82" s="4">
        <v>-282718.52</v>
      </c>
      <c r="AY82" s="4">
        <v>-581082.89</v>
      </c>
      <c r="AZ82" s="4">
        <v>-8873059.77</v>
      </c>
      <c r="BA82" s="4">
        <v>-1453608.66</v>
      </c>
      <c r="BB82" s="4">
        <v>0</v>
      </c>
      <c r="BC82" s="4">
        <v>1158243.2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81118.05</v>
      </c>
      <c r="BM82" s="4">
        <v>-61390.32</v>
      </c>
      <c r="BN82" s="4">
        <v>0</v>
      </c>
      <c r="BO82" s="4">
        <v>-214247.41</v>
      </c>
      <c r="BP82" s="4">
        <v>987569.91</v>
      </c>
      <c r="BQ82" s="4">
        <v>0</v>
      </c>
      <c r="BR82" s="4">
        <v>-624532.1</v>
      </c>
      <c r="BS82" s="4">
        <v>0</v>
      </c>
      <c r="BT82" s="4">
        <v>-624532.1</v>
      </c>
      <c r="BU82" s="4">
        <v>919453.27</v>
      </c>
      <c r="BV82" s="4">
        <v>1512999.88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1512999.88</v>
      </c>
      <c r="CC82" s="4">
        <v>0</v>
      </c>
      <c r="CD82" s="4">
        <v>1502447.62</v>
      </c>
      <c r="CE82" s="4">
        <v>0</v>
      </c>
      <c r="CF82" s="4">
        <v>0</v>
      </c>
      <c r="CG82" s="4">
        <v>1502447.62</v>
      </c>
      <c r="CH82" s="4">
        <v>3233033.11</v>
      </c>
      <c r="CI82" s="4">
        <v>5159936.94</v>
      </c>
      <c r="CJ82" s="4">
        <v>3416738.56</v>
      </c>
      <c r="CK82" s="4">
        <v>31505.25</v>
      </c>
      <c r="CL82" s="4">
        <v>11841213.86</v>
      </c>
      <c r="CM82" s="4">
        <v>-9888427.37</v>
      </c>
      <c r="CN82" s="4">
        <v>-424586.57</v>
      </c>
      <c r="CO82" s="4">
        <v>-870748.41</v>
      </c>
      <c r="CP82" s="4">
        <v>-11183762.35</v>
      </c>
      <c r="CQ82" s="4">
        <v>-2346704.9</v>
      </c>
      <c r="CR82" s="4">
        <v>9000</v>
      </c>
      <c r="CS82" s="4">
        <v>1410263.8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-51380.65</v>
      </c>
      <c r="DC82" s="4">
        <v>-54499.95</v>
      </c>
      <c r="DD82" s="4">
        <v>0</v>
      </c>
      <c r="DE82" s="4">
        <v>-978821.75</v>
      </c>
      <c r="DF82" s="4">
        <v>-321370.24</v>
      </c>
      <c r="DG82" s="4">
        <v>0</v>
      </c>
      <c r="DH82" s="4">
        <v>-697449.85</v>
      </c>
      <c r="DI82" s="4">
        <v>0</v>
      </c>
      <c r="DJ82" s="4">
        <v>-697449.85</v>
      </c>
      <c r="DK82" s="4">
        <v>-1011927.5</v>
      </c>
      <c r="DL82" s="4">
        <v>821593.11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821593.11</v>
      </c>
      <c r="DS82" s="4">
        <v>0</v>
      </c>
      <c r="DT82" s="4">
        <v>490520.12</v>
      </c>
      <c r="DU82" s="4">
        <v>0</v>
      </c>
      <c r="DV82" s="4">
        <v>0</v>
      </c>
      <c r="DW82" s="4">
        <v>490520.12</v>
      </c>
      <c r="DX82" s="11">
        <f>('KOV järjest'!Z82+Z82+BP82+DF82)/CL82</f>
        <v>0.047950500405876464</v>
      </c>
      <c r="DY82" s="11">
        <f t="shared" si="1"/>
        <v>0.027959379326673188</v>
      </c>
    </row>
    <row r="83" spans="1:129" ht="12.75">
      <c r="A83" s="3" t="s">
        <v>142</v>
      </c>
      <c r="B83" s="4">
        <v>1159885.2</v>
      </c>
      <c r="C83" s="4">
        <v>7303503.84</v>
      </c>
      <c r="D83" s="4">
        <v>7634226.22</v>
      </c>
      <c r="E83" s="4">
        <v>135834.43</v>
      </c>
      <c r="F83" s="4">
        <v>16233449.69</v>
      </c>
      <c r="G83" s="4">
        <v>-14366782.13</v>
      </c>
      <c r="H83" s="4">
        <v>-1104843.36</v>
      </c>
      <c r="I83" s="4">
        <v>-1102456.05</v>
      </c>
      <c r="J83" s="4">
        <v>-16574081.54</v>
      </c>
      <c r="K83" s="4">
        <v>-1227167.73</v>
      </c>
      <c r="L83" s="4">
        <v>93000</v>
      </c>
      <c r="M83" s="4">
        <v>1651968.2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-111963.52</v>
      </c>
      <c r="W83" s="4">
        <v>-112244.63</v>
      </c>
      <c r="X83" s="4">
        <v>0</v>
      </c>
      <c r="Y83" s="4">
        <v>405836.95</v>
      </c>
      <c r="Z83" s="4">
        <v>65205.1</v>
      </c>
      <c r="AA83" s="4">
        <v>3914314.71</v>
      </c>
      <c r="AB83" s="4">
        <v>-3714685.19</v>
      </c>
      <c r="AC83" s="4">
        <v>0</v>
      </c>
      <c r="AD83" s="4">
        <v>199629.52</v>
      </c>
      <c r="AE83" s="4">
        <v>309308.51</v>
      </c>
      <c r="AF83" s="4">
        <v>3866417.71</v>
      </c>
      <c r="AG83" s="4">
        <v>0</v>
      </c>
      <c r="AH83" s="4">
        <v>107459.56</v>
      </c>
      <c r="AI83" s="4">
        <v>0</v>
      </c>
      <c r="AJ83" s="4">
        <v>0</v>
      </c>
      <c r="AK83" s="4">
        <v>0</v>
      </c>
      <c r="AL83" s="4">
        <v>3973877.27</v>
      </c>
      <c r="AM83" s="4">
        <v>0</v>
      </c>
      <c r="AN83" s="4">
        <v>1493222.52</v>
      </c>
      <c r="AO83" s="4">
        <v>0</v>
      </c>
      <c r="AP83" s="4">
        <v>0</v>
      </c>
      <c r="AQ83" s="4">
        <v>1493222.52</v>
      </c>
      <c r="AR83" s="4">
        <v>1413874.08</v>
      </c>
      <c r="AS83" s="4">
        <v>9603337.2</v>
      </c>
      <c r="AT83" s="4">
        <v>9332516.76</v>
      </c>
      <c r="AU83" s="4">
        <v>236604.3</v>
      </c>
      <c r="AV83" s="4">
        <v>20586332.34</v>
      </c>
      <c r="AW83" s="4">
        <v>-17607685.65</v>
      </c>
      <c r="AX83" s="4">
        <v>-1761200.09</v>
      </c>
      <c r="AY83" s="4">
        <v>-1357492.77</v>
      </c>
      <c r="AZ83" s="4">
        <v>-20726378.51</v>
      </c>
      <c r="BA83" s="4">
        <v>-1402799.44</v>
      </c>
      <c r="BB83" s="4">
        <v>115000</v>
      </c>
      <c r="BC83" s="4">
        <v>1708887</v>
      </c>
      <c r="BD83" s="4">
        <v>-16340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-117715.29</v>
      </c>
      <c r="BM83" s="4">
        <v>-120317.57</v>
      </c>
      <c r="BN83" s="4">
        <v>0</v>
      </c>
      <c r="BO83" s="4">
        <v>287032.27</v>
      </c>
      <c r="BP83" s="4">
        <v>146986.1</v>
      </c>
      <c r="BQ83" s="4">
        <v>662132.09</v>
      </c>
      <c r="BR83" s="4">
        <v>-645123.63</v>
      </c>
      <c r="BS83" s="4">
        <v>0</v>
      </c>
      <c r="BT83" s="4">
        <v>17008.46</v>
      </c>
      <c r="BU83" s="4">
        <v>-351809.4</v>
      </c>
      <c r="BV83" s="4">
        <v>3883426.17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3883426.17</v>
      </c>
      <c r="CC83" s="4">
        <v>0</v>
      </c>
      <c r="CD83" s="4">
        <v>1141413.12</v>
      </c>
      <c r="CE83" s="4">
        <v>0</v>
      </c>
      <c r="CF83" s="4">
        <v>0</v>
      </c>
      <c r="CG83" s="4">
        <v>1141413.12</v>
      </c>
      <c r="CH83" s="4">
        <v>1596993.47</v>
      </c>
      <c r="CI83" s="4">
        <v>11647422.89</v>
      </c>
      <c r="CJ83" s="4">
        <v>11714378.57</v>
      </c>
      <c r="CK83" s="4">
        <v>353960.54</v>
      </c>
      <c r="CL83" s="4">
        <v>25312755.47</v>
      </c>
      <c r="CM83" s="4">
        <v>-19560258.02</v>
      </c>
      <c r="CN83" s="4">
        <v>-2189713.67</v>
      </c>
      <c r="CO83" s="4">
        <v>-2324901.41</v>
      </c>
      <c r="CP83" s="4">
        <v>-24074873.1</v>
      </c>
      <c r="CQ83" s="4">
        <v>-4226326.49</v>
      </c>
      <c r="CR83" s="4">
        <v>154000</v>
      </c>
      <c r="CS83" s="4">
        <v>2751644.93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-184779.84</v>
      </c>
      <c r="DC83" s="4">
        <v>-186183.43</v>
      </c>
      <c r="DD83" s="4">
        <v>0</v>
      </c>
      <c r="DE83" s="4">
        <v>-1505461.4</v>
      </c>
      <c r="DF83" s="4">
        <v>-267579.03</v>
      </c>
      <c r="DG83" s="4">
        <v>1514280.97</v>
      </c>
      <c r="DH83" s="4">
        <v>-685979.96</v>
      </c>
      <c r="DI83" s="4">
        <v>0</v>
      </c>
      <c r="DJ83" s="4">
        <v>828301.01</v>
      </c>
      <c r="DK83" s="4">
        <v>369910.55</v>
      </c>
      <c r="DL83" s="4">
        <v>4711727.18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4711727.18</v>
      </c>
      <c r="DS83" s="4">
        <v>0</v>
      </c>
      <c r="DT83" s="4">
        <v>1511323.67</v>
      </c>
      <c r="DU83" s="4">
        <v>0</v>
      </c>
      <c r="DV83" s="4">
        <v>0</v>
      </c>
      <c r="DW83" s="4">
        <v>1511323.67</v>
      </c>
      <c r="DX83" s="11">
        <f>('KOV järjest'!Z83+Z83+BP83+DF83)/CL83</f>
        <v>-0.013227080726032079</v>
      </c>
      <c r="DY83" s="11">
        <f t="shared" si="1"/>
        <v>0.12643441816490633</v>
      </c>
    </row>
    <row r="84" spans="1:129" ht="12.75">
      <c r="A84" s="3" t="s">
        <v>143</v>
      </c>
      <c r="B84" s="4">
        <v>743823.12</v>
      </c>
      <c r="C84" s="4">
        <v>4381338.53</v>
      </c>
      <c r="D84" s="4">
        <v>3026810.07</v>
      </c>
      <c r="E84" s="4">
        <v>358018.13</v>
      </c>
      <c r="F84" s="4">
        <v>8509989.85</v>
      </c>
      <c r="G84" s="4">
        <v>-7363782.9</v>
      </c>
      <c r="H84" s="4">
        <v>-934021.9</v>
      </c>
      <c r="I84" s="4">
        <v>-739303.14</v>
      </c>
      <c r="J84" s="4">
        <v>-9037107.94</v>
      </c>
      <c r="K84" s="4">
        <v>-2112149.54</v>
      </c>
      <c r="L84" s="4">
        <v>81000</v>
      </c>
      <c r="M84" s="4">
        <v>199000</v>
      </c>
      <c r="N84" s="4">
        <v>0</v>
      </c>
      <c r="O84" s="4">
        <v>0</v>
      </c>
      <c r="P84" s="4">
        <v>0</v>
      </c>
      <c r="Q84" s="4">
        <v>0</v>
      </c>
      <c r="R84" s="4">
        <v>-204000</v>
      </c>
      <c r="S84" s="4">
        <v>0</v>
      </c>
      <c r="T84" s="4">
        <v>0</v>
      </c>
      <c r="U84" s="4">
        <v>0</v>
      </c>
      <c r="V84" s="4">
        <v>-10903.15</v>
      </c>
      <c r="W84" s="4">
        <v>-9304.87</v>
      </c>
      <c r="X84" s="4">
        <v>0</v>
      </c>
      <c r="Y84" s="4">
        <v>-2047052.69</v>
      </c>
      <c r="Z84" s="4">
        <v>-2574170.78</v>
      </c>
      <c r="AA84" s="4">
        <v>2404150.94</v>
      </c>
      <c r="AB84" s="4">
        <v>-18622.51</v>
      </c>
      <c r="AC84" s="4">
        <v>0</v>
      </c>
      <c r="AD84" s="4">
        <v>2385528.43</v>
      </c>
      <c r="AE84" s="4">
        <v>-285046.89</v>
      </c>
      <c r="AF84" s="4">
        <v>2386998.54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2386998.54</v>
      </c>
      <c r="AM84" s="4">
        <v>0</v>
      </c>
      <c r="AN84" s="4">
        <v>372804.77</v>
      </c>
      <c r="AO84" s="4">
        <v>0</v>
      </c>
      <c r="AP84" s="4">
        <v>0</v>
      </c>
      <c r="AQ84" s="4">
        <v>372804.77</v>
      </c>
      <c r="AR84" s="4">
        <v>697919.16</v>
      </c>
      <c r="AS84" s="4">
        <v>5551218.04</v>
      </c>
      <c r="AT84" s="4">
        <v>3596775.25</v>
      </c>
      <c r="AU84" s="4">
        <v>440009.25</v>
      </c>
      <c r="AV84" s="4">
        <v>10285921.7</v>
      </c>
      <c r="AW84" s="4">
        <v>-7861032.24</v>
      </c>
      <c r="AX84" s="4">
        <v>-937816.43</v>
      </c>
      <c r="AY84" s="4">
        <v>-578830.1</v>
      </c>
      <c r="AZ84" s="4">
        <v>-9377678.77</v>
      </c>
      <c r="BA84" s="4">
        <v>-1093756.42</v>
      </c>
      <c r="BB84" s="4">
        <v>110900</v>
      </c>
      <c r="BC84" s="4">
        <v>2203740</v>
      </c>
      <c r="BD84" s="4">
        <v>0</v>
      </c>
      <c r="BE84" s="4">
        <v>0</v>
      </c>
      <c r="BF84" s="4">
        <v>0</v>
      </c>
      <c r="BG84" s="4">
        <v>0</v>
      </c>
      <c r="BH84" s="4">
        <v>-423000</v>
      </c>
      <c r="BI84" s="4">
        <v>0</v>
      </c>
      <c r="BJ84" s="4">
        <v>0</v>
      </c>
      <c r="BK84" s="4">
        <v>0</v>
      </c>
      <c r="BL84" s="4">
        <v>-51375.83</v>
      </c>
      <c r="BM84" s="4">
        <v>-51485.92</v>
      </c>
      <c r="BN84" s="4">
        <v>0</v>
      </c>
      <c r="BO84" s="4">
        <v>746507.75</v>
      </c>
      <c r="BP84" s="4">
        <v>1654750.68</v>
      </c>
      <c r="BQ84" s="4">
        <v>493005.95</v>
      </c>
      <c r="BR84" s="4">
        <v>-1584703.19</v>
      </c>
      <c r="BS84" s="4">
        <v>0</v>
      </c>
      <c r="BT84" s="4">
        <v>-1091697.24</v>
      </c>
      <c r="BU84" s="4">
        <v>408329.61</v>
      </c>
      <c r="BV84" s="4">
        <v>1297312.03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1297312.03</v>
      </c>
      <c r="CC84" s="4">
        <v>0</v>
      </c>
      <c r="CD84" s="4">
        <v>781134.38</v>
      </c>
      <c r="CE84" s="4">
        <v>0</v>
      </c>
      <c r="CF84" s="4">
        <v>0</v>
      </c>
      <c r="CG84" s="4">
        <v>781134.38</v>
      </c>
      <c r="CH84" s="5">
        <v>842314.66</v>
      </c>
      <c r="CI84" s="5">
        <v>6532889.77</v>
      </c>
      <c r="CJ84" s="5">
        <v>3616010.75</v>
      </c>
      <c r="CK84" s="5">
        <v>1079036.78</v>
      </c>
      <c r="CL84" s="5">
        <v>12070251.96</v>
      </c>
      <c r="CM84" s="5">
        <v>-9526621.57</v>
      </c>
      <c r="CN84" s="5">
        <v>-921735.75</v>
      </c>
      <c r="CO84" s="5">
        <v>-781268.72</v>
      </c>
      <c r="CP84" s="5">
        <v>-11229626.04</v>
      </c>
      <c r="CQ84" s="5">
        <v>-2080838.26</v>
      </c>
      <c r="CR84" s="5">
        <v>47106.5</v>
      </c>
      <c r="CS84" s="5">
        <v>1142435.15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v>0</v>
      </c>
      <c r="DA84" s="5">
        <v>0</v>
      </c>
      <c r="DB84" s="5">
        <v>-3833.52</v>
      </c>
      <c r="DC84" s="5">
        <v>-55579.15</v>
      </c>
      <c r="DD84" s="5">
        <v>0</v>
      </c>
      <c r="DE84" s="5">
        <v>-895130.13</v>
      </c>
      <c r="DF84" s="5">
        <v>-54504.21</v>
      </c>
      <c r="DG84" s="5">
        <v>399739.16</v>
      </c>
      <c r="DH84" s="5">
        <v>-374457.6</v>
      </c>
      <c r="DI84" s="5">
        <v>0</v>
      </c>
      <c r="DJ84" s="5">
        <v>25281.56</v>
      </c>
      <c r="DK84" s="5">
        <v>188900.8</v>
      </c>
      <c r="DL84" s="5">
        <v>1318799</v>
      </c>
      <c r="DM84" s="5">
        <v>0</v>
      </c>
      <c r="DN84" s="5">
        <v>0</v>
      </c>
      <c r="DO84" s="5">
        <v>0</v>
      </c>
      <c r="DP84" s="5">
        <v>0</v>
      </c>
      <c r="DQ84" s="5">
        <v>0</v>
      </c>
      <c r="DR84" s="5">
        <v>1318799</v>
      </c>
      <c r="DS84" s="5">
        <v>0</v>
      </c>
      <c r="DT84" s="5">
        <v>970035.18</v>
      </c>
      <c r="DU84" s="5">
        <v>0</v>
      </c>
      <c r="DV84" s="5">
        <v>0</v>
      </c>
      <c r="DW84" s="5">
        <v>970035.18</v>
      </c>
      <c r="DX84" s="11">
        <f>('KOV järjest'!Z84+Z84+BP84+DF84)/CL84</f>
        <v>-0.09998517462596528</v>
      </c>
      <c r="DY84" s="11">
        <f t="shared" si="1"/>
        <v>0.028894493764983504</v>
      </c>
    </row>
    <row r="85" spans="1:129" ht="12.75">
      <c r="A85" s="3" t="s">
        <v>144</v>
      </c>
      <c r="B85" s="4">
        <v>372761.85</v>
      </c>
      <c r="C85" s="4">
        <v>4690450.65</v>
      </c>
      <c r="D85" s="4">
        <v>7939907.12</v>
      </c>
      <c r="E85" s="4">
        <v>56085.62</v>
      </c>
      <c r="F85" s="4">
        <v>13059205.24</v>
      </c>
      <c r="G85" s="4">
        <v>-10358648.72</v>
      </c>
      <c r="H85" s="4">
        <v>-1213110.7</v>
      </c>
      <c r="I85" s="4">
        <v>-864517.3</v>
      </c>
      <c r="J85" s="4">
        <v>-12436276.72</v>
      </c>
      <c r="K85" s="4">
        <v>-2857886.65</v>
      </c>
      <c r="L85" s="4">
        <v>48000</v>
      </c>
      <c r="M85" s="4">
        <v>417000</v>
      </c>
      <c r="N85" s="4">
        <v>0</v>
      </c>
      <c r="O85" s="4">
        <v>0</v>
      </c>
      <c r="P85" s="4">
        <v>0</v>
      </c>
      <c r="Q85" s="4">
        <v>0</v>
      </c>
      <c r="R85" s="4">
        <v>-4000</v>
      </c>
      <c r="S85" s="4">
        <v>0</v>
      </c>
      <c r="T85" s="4">
        <v>0</v>
      </c>
      <c r="U85" s="4">
        <v>0</v>
      </c>
      <c r="V85" s="4">
        <v>-65958.8</v>
      </c>
      <c r="W85" s="4">
        <v>-65858.83</v>
      </c>
      <c r="X85" s="4">
        <v>0</v>
      </c>
      <c r="Y85" s="4">
        <v>-2462845.45</v>
      </c>
      <c r="Z85" s="4">
        <v>-1839916.93</v>
      </c>
      <c r="AA85" s="4">
        <v>2200000</v>
      </c>
      <c r="AB85" s="4">
        <v>-563871.9</v>
      </c>
      <c r="AC85" s="4">
        <v>0</v>
      </c>
      <c r="AD85" s="4">
        <v>1636128.1</v>
      </c>
      <c r="AE85" s="4">
        <v>34260.88</v>
      </c>
      <c r="AF85" s="4">
        <v>3233217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3233217</v>
      </c>
      <c r="AM85" s="4">
        <v>0</v>
      </c>
      <c r="AN85" s="4">
        <v>235224.37</v>
      </c>
      <c r="AO85" s="4">
        <v>0</v>
      </c>
      <c r="AP85" s="4">
        <v>0</v>
      </c>
      <c r="AQ85" s="4">
        <v>235224.37</v>
      </c>
      <c r="AR85" s="4">
        <v>694447.55</v>
      </c>
      <c r="AS85" s="4">
        <v>5386059.73</v>
      </c>
      <c r="AT85" s="4">
        <v>8739136.35</v>
      </c>
      <c r="AU85" s="4">
        <v>70914.83</v>
      </c>
      <c r="AV85" s="4">
        <v>14890558.46</v>
      </c>
      <c r="AW85" s="4">
        <v>-12098637.86</v>
      </c>
      <c r="AX85" s="4">
        <v>-1201385.6</v>
      </c>
      <c r="AY85" s="4">
        <v>-906176.94</v>
      </c>
      <c r="AZ85" s="4">
        <v>-14206200.4</v>
      </c>
      <c r="BA85" s="4">
        <v>-2866166.95</v>
      </c>
      <c r="BB85" s="4">
        <v>25000</v>
      </c>
      <c r="BC85" s="4">
        <v>1871227.33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-108651.34</v>
      </c>
      <c r="BM85" s="4">
        <v>-109614.29</v>
      </c>
      <c r="BN85" s="4">
        <v>0</v>
      </c>
      <c r="BO85" s="4">
        <v>-1078590.96</v>
      </c>
      <c r="BP85" s="4">
        <v>-394232.9</v>
      </c>
      <c r="BQ85" s="4">
        <v>1000000</v>
      </c>
      <c r="BR85" s="4">
        <v>-671478</v>
      </c>
      <c r="BS85" s="4">
        <v>0</v>
      </c>
      <c r="BT85" s="4">
        <v>328522</v>
      </c>
      <c r="BU85" s="4">
        <v>-226337.13</v>
      </c>
      <c r="BV85" s="4">
        <v>3561739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3561739</v>
      </c>
      <c r="CC85" s="4">
        <v>0</v>
      </c>
      <c r="CD85" s="4">
        <v>8887.24</v>
      </c>
      <c r="CE85" s="4">
        <v>0</v>
      </c>
      <c r="CF85" s="4">
        <v>0</v>
      </c>
      <c r="CG85" s="4">
        <v>8887.24</v>
      </c>
      <c r="CH85" s="5">
        <v>918491.7</v>
      </c>
      <c r="CI85" s="5">
        <v>7454705.44</v>
      </c>
      <c r="CJ85" s="5">
        <v>9197819.1</v>
      </c>
      <c r="CK85" s="5">
        <v>64661.16</v>
      </c>
      <c r="CL85" s="5">
        <v>17635677.4</v>
      </c>
      <c r="CM85" s="5">
        <v>-13329982.46</v>
      </c>
      <c r="CN85" s="5">
        <v>-1079960.45</v>
      </c>
      <c r="CO85" s="5">
        <v>-1220849.2</v>
      </c>
      <c r="CP85" s="5">
        <v>-15630792.11</v>
      </c>
      <c r="CQ85" s="5">
        <v>-9047706.36</v>
      </c>
      <c r="CR85" s="5">
        <v>165000</v>
      </c>
      <c r="CS85" s="5">
        <v>4274000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-219630.65</v>
      </c>
      <c r="DC85" s="5">
        <v>-227180.09</v>
      </c>
      <c r="DD85" s="5">
        <v>0</v>
      </c>
      <c r="DE85" s="5">
        <v>-4828337.01</v>
      </c>
      <c r="DF85" s="5">
        <v>-2823451.72</v>
      </c>
      <c r="DG85" s="5">
        <v>6000000</v>
      </c>
      <c r="DH85" s="5">
        <v>-705189</v>
      </c>
      <c r="DI85" s="5">
        <v>0</v>
      </c>
      <c r="DJ85" s="5">
        <v>5294811</v>
      </c>
      <c r="DK85" s="5">
        <v>1587680.88</v>
      </c>
      <c r="DL85" s="5">
        <v>8856550</v>
      </c>
      <c r="DM85" s="5">
        <v>0</v>
      </c>
      <c r="DN85" s="5">
        <v>0</v>
      </c>
      <c r="DO85" s="5">
        <v>0</v>
      </c>
      <c r="DP85" s="5">
        <v>0</v>
      </c>
      <c r="DQ85" s="5">
        <v>0</v>
      </c>
      <c r="DR85" s="5">
        <v>8856550</v>
      </c>
      <c r="DS85" s="5">
        <v>0</v>
      </c>
      <c r="DT85" s="5">
        <v>1596568.12</v>
      </c>
      <c r="DU85" s="5">
        <v>0</v>
      </c>
      <c r="DV85" s="5">
        <v>0</v>
      </c>
      <c r="DW85" s="5">
        <v>1596568.12</v>
      </c>
      <c r="DX85" s="11">
        <f>('KOV järjest'!Z85+Z85+BP85+DF85)/CL85</f>
        <v>-0.26803885174266123</v>
      </c>
      <c r="DY85" s="11">
        <f t="shared" si="1"/>
        <v>0.41166447510544735</v>
      </c>
    </row>
    <row r="86" spans="1:129" ht="12.75">
      <c r="A86" s="3" t="s">
        <v>145</v>
      </c>
      <c r="B86" s="4">
        <v>279211.44</v>
      </c>
      <c r="C86" s="4">
        <v>2948852.64</v>
      </c>
      <c r="D86" s="4">
        <v>3812591.5</v>
      </c>
      <c r="E86" s="4">
        <v>88302.2</v>
      </c>
      <c r="F86" s="4">
        <v>7128957.78</v>
      </c>
      <c r="G86" s="4">
        <v>-5889897.78</v>
      </c>
      <c r="H86" s="4">
        <v>-423712.92</v>
      </c>
      <c r="I86" s="4">
        <v>-343731.06</v>
      </c>
      <c r="J86" s="4">
        <v>-6657341.76</v>
      </c>
      <c r="K86" s="4">
        <v>-544257.06</v>
      </c>
      <c r="L86" s="4">
        <v>0</v>
      </c>
      <c r="M86" s="4">
        <v>489000</v>
      </c>
      <c r="N86" s="4">
        <v>0</v>
      </c>
      <c r="O86" s="4">
        <v>0</v>
      </c>
      <c r="P86" s="4">
        <v>0</v>
      </c>
      <c r="Q86" s="4">
        <v>0</v>
      </c>
      <c r="R86" s="4">
        <v>-7200</v>
      </c>
      <c r="S86" s="4">
        <v>0</v>
      </c>
      <c r="T86" s="4">
        <v>0</v>
      </c>
      <c r="U86" s="4">
        <v>0</v>
      </c>
      <c r="V86" s="4">
        <v>-4842.15</v>
      </c>
      <c r="W86" s="4">
        <v>-6559.75</v>
      </c>
      <c r="X86" s="4">
        <v>0</v>
      </c>
      <c r="Y86" s="4">
        <v>-67299.21</v>
      </c>
      <c r="Z86" s="4">
        <v>404316.81</v>
      </c>
      <c r="AA86" s="4">
        <v>0</v>
      </c>
      <c r="AB86" s="4">
        <v>-226058.64</v>
      </c>
      <c r="AC86" s="4">
        <v>0</v>
      </c>
      <c r="AD86" s="4">
        <v>-226058.64</v>
      </c>
      <c r="AE86" s="4">
        <v>125421.58</v>
      </c>
      <c r="AF86" s="4">
        <v>91798.92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91798.92</v>
      </c>
      <c r="AM86" s="4">
        <v>0</v>
      </c>
      <c r="AN86" s="4">
        <v>681461.86</v>
      </c>
      <c r="AO86" s="4">
        <v>0</v>
      </c>
      <c r="AP86" s="4">
        <v>0</v>
      </c>
      <c r="AQ86" s="4">
        <v>681461.86</v>
      </c>
      <c r="AR86" s="4">
        <v>382476.6</v>
      </c>
      <c r="AS86" s="4">
        <v>3775071.39</v>
      </c>
      <c r="AT86" s="4">
        <v>3641632.63</v>
      </c>
      <c r="AU86" s="4">
        <v>140726.13</v>
      </c>
      <c r="AV86" s="4">
        <v>7939906.75</v>
      </c>
      <c r="AW86" s="4">
        <v>-6450742.3</v>
      </c>
      <c r="AX86" s="4">
        <v>-552332.78</v>
      </c>
      <c r="AY86" s="4">
        <v>-344998.97</v>
      </c>
      <c r="AZ86" s="4">
        <v>-7348074.05</v>
      </c>
      <c r="BA86" s="4">
        <v>-183237.38</v>
      </c>
      <c r="BB86" s="4">
        <v>0</v>
      </c>
      <c r="BC86" s="4">
        <v>699000</v>
      </c>
      <c r="BD86" s="4">
        <v>-77649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1929.35</v>
      </c>
      <c r="BM86" s="4">
        <v>-731.33</v>
      </c>
      <c r="BN86" s="4">
        <v>0</v>
      </c>
      <c r="BO86" s="4">
        <v>440042.97</v>
      </c>
      <c r="BP86" s="4">
        <v>1031875.67</v>
      </c>
      <c r="BQ86" s="4">
        <v>0</v>
      </c>
      <c r="BR86" s="4">
        <v>-91956.74</v>
      </c>
      <c r="BS86" s="4">
        <v>0</v>
      </c>
      <c r="BT86" s="4">
        <v>-91956.74</v>
      </c>
      <c r="BU86" s="4">
        <v>949703.3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1631165.16</v>
      </c>
      <c r="CE86" s="4">
        <v>0</v>
      </c>
      <c r="CF86" s="4">
        <v>0</v>
      </c>
      <c r="CG86" s="4">
        <v>1631165.16</v>
      </c>
      <c r="CH86" s="4">
        <v>479971.88</v>
      </c>
      <c r="CI86" s="4">
        <v>5255043.05</v>
      </c>
      <c r="CJ86" s="4">
        <v>4202609.03</v>
      </c>
      <c r="CK86" s="4">
        <v>56494.29</v>
      </c>
      <c r="CL86" s="4">
        <v>9994118.25</v>
      </c>
      <c r="CM86" s="4">
        <v>-7935388.61</v>
      </c>
      <c r="CN86" s="4">
        <v>-559774.15</v>
      </c>
      <c r="CO86" s="4">
        <v>-649897.32</v>
      </c>
      <c r="CP86" s="4">
        <v>-9145060.08</v>
      </c>
      <c r="CQ86" s="4">
        <v>-1618895.54</v>
      </c>
      <c r="CR86" s="4">
        <v>3000</v>
      </c>
      <c r="CS86" s="4">
        <v>1276482</v>
      </c>
      <c r="CT86" s="4">
        <v>-21590.75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4331.16</v>
      </c>
      <c r="DC86" s="4">
        <v>0</v>
      </c>
      <c r="DD86" s="4">
        <v>0</v>
      </c>
      <c r="DE86" s="4">
        <v>-356673.13</v>
      </c>
      <c r="DF86" s="4">
        <v>492385.04</v>
      </c>
      <c r="DG86" s="4">
        <v>0</v>
      </c>
      <c r="DH86" s="4">
        <v>0</v>
      </c>
      <c r="DI86" s="4">
        <v>0</v>
      </c>
      <c r="DJ86" s="4">
        <v>0</v>
      </c>
      <c r="DK86" s="4">
        <v>427228.84</v>
      </c>
      <c r="DL86" s="4">
        <v>0</v>
      </c>
      <c r="DM86" s="4">
        <v>0</v>
      </c>
      <c r="DN86" s="4">
        <v>0</v>
      </c>
      <c r="DO86" s="4">
        <v>0</v>
      </c>
      <c r="DP86" s="4">
        <v>0</v>
      </c>
      <c r="DQ86" s="4">
        <v>0</v>
      </c>
      <c r="DR86" s="4">
        <v>0</v>
      </c>
      <c r="DS86" s="4">
        <v>0</v>
      </c>
      <c r="DT86" s="4">
        <v>2058394</v>
      </c>
      <c r="DU86" s="4">
        <v>0</v>
      </c>
      <c r="DV86" s="4">
        <v>0</v>
      </c>
      <c r="DW86" s="4">
        <v>2058394</v>
      </c>
      <c r="DX86" s="11">
        <f>('KOV järjest'!Z86+Z86+BP86+DF86)/CL86</f>
        <v>0.21417869555425761</v>
      </c>
      <c r="DY86" s="11">
        <f t="shared" si="1"/>
        <v>0</v>
      </c>
    </row>
    <row r="87" spans="1:129" ht="12.75">
      <c r="A87" s="3" t="s">
        <v>146</v>
      </c>
      <c r="B87" s="4">
        <v>1558193.65</v>
      </c>
      <c r="C87" s="4">
        <v>5519485.13</v>
      </c>
      <c r="D87" s="4">
        <v>9665860.91</v>
      </c>
      <c r="E87" s="4">
        <v>135598.29</v>
      </c>
      <c r="F87" s="4">
        <v>16879137.98</v>
      </c>
      <c r="G87" s="4">
        <v>-14417856.79</v>
      </c>
      <c r="H87" s="4">
        <v>-1376592.83</v>
      </c>
      <c r="I87" s="4">
        <v>-959487.85</v>
      </c>
      <c r="J87" s="4">
        <v>-16753937.47</v>
      </c>
      <c r="K87" s="4">
        <v>-1315479.77</v>
      </c>
      <c r="L87" s="4">
        <v>0</v>
      </c>
      <c r="M87" s="4">
        <v>717608</v>
      </c>
      <c r="N87" s="4">
        <v>-3630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-88582.15</v>
      </c>
      <c r="W87" s="4">
        <v>-93388.55</v>
      </c>
      <c r="X87" s="4">
        <v>0</v>
      </c>
      <c r="Y87" s="4">
        <v>-690083.92</v>
      </c>
      <c r="Z87" s="4">
        <v>-564883.41</v>
      </c>
      <c r="AA87" s="4">
        <v>0</v>
      </c>
      <c r="AB87" s="4">
        <v>-368029.23</v>
      </c>
      <c r="AC87" s="4">
        <v>0</v>
      </c>
      <c r="AD87" s="4">
        <v>-368029.23</v>
      </c>
      <c r="AE87" s="4">
        <v>-699422.02</v>
      </c>
      <c r="AF87" s="4">
        <v>2673104.59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2673104.59</v>
      </c>
      <c r="AM87" s="4">
        <v>0</v>
      </c>
      <c r="AN87" s="4">
        <v>1328553.9</v>
      </c>
      <c r="AO87" s="4">
        <v>0</v>
      </c>
      <c r="AP87" s="4">
        <v>0</v>
      </c>
      <c r="AQ87" s="4">
        <v>1328553.9</v>
      </c>
      <c r="AR87" s="4">
        <v>1858056.2</v>
      </c>
      <c r="AS87" s="4">
        <v>7035065.91</v>
      </c>
      <c r="AT87" s="4">
        <v>10311558.92</v>
      </c>
      <c r="AU87" s="4">
        <v>98690.18</v>
      </c>
      <c r="AV87" s="4">
        <v>19303371.21</v>
      </c>
      <c r="AW87" s="4">
        <v>-16013205.47</v>
      </c>
      <c r="AX87" s="4">
        <v>-1389994.2</v>
      </c>
      <c r="AY87" s="4">
        <v>-1188772.24</v>
      </c>
      <c r="AZ87" s="4">
        <v>-18591971.91</v>
      </c>
      <c r="BA87" s="4">
        <v>-1800397.64</v>
      </c>
      <c r="BB87" s="4">
        <v>0</v>
      </c>
      <c r="BC87" s="4">
        <v>1279000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-80189.83</v>
      </c>
      <c r="BM87" s="4">
        <v>-84806.38</v>
      </c>
      <c r="BN87" s="4">
        <v>0</v>
      </c>
      <c r="BO87" s="4">
        <v>-601587.47</v>
      </c>
      <c r="BP87" s="4">
        <v>109811.83</v>
      </c>
      <c r="BQ87" s="4">
        <v>800000</v>
      </c>
      <c r="BR87" s="4">
        <v>-414716.23</v>
      </c>
      <c r="BS87" s="4">
        <v>0</v>
      </c>
      <c r="BT87" s="4">
        <v>385283.77</v>
      </c>
      <c r="BU87" s="4">
        <v>402101.81</v>
      </c>
      <c r="BV87" s="4">
        <v>3058388.36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3058388.36</v>
      </c>
      <c r="CC87" s="4">
        <v>0</v>
      </c>
      <c r="CD87" s="4">
        <v>1730655.71</v>
      </c>
      <c r="CE87" s="4">
        <v>0</v>
      </c>
      <c r="CF87" s="4">
        <v>0</v>
      </c>
      <c r="CG87" s="4">
        <v>1730655.71</v>
      </c>
      <c r="CH87" s="4">
        <v>2428129.57</v>
      </c>
      <c r="CI87" s="4">
        <v>8476657.4</v>
      </c>
      <c r="CJ87" s="4">
        <v>12671051.01</v>
      </c>
      <c r="CK87" s="4">
        <v>65498.67</v>
      </c>
      <c r="CL87" s="4">
        <v>23641336.65</v>
      </c>
      <c r="CM87" s="4">
        <v>-17838674.91</v>
      </c>
      <c r="CN87" s="4">
        <v>-1789299.64</v>
      </c>
      <c r="CO87" s="4">
        <v>-1359017.83</v>
      </c>
      <c r="CP87" s="4">
        <v>-20986992.38</v>
      </c>
      <c r="CQ87" s="4">
        <v>-2720609.93</v>
      </c>
      <c r="CR87" s="4">
        <v>0</v>
      </c>
      <c r="CS87" s="4">
        <v>2603506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-130802.59</v>
      </c>
      <c r="DC87" s="4">
        <v>-139998.3</v>
      </c>
      <c r="DD87" s="4">
        <v>0</v>
      </c>
      <c r="DE87" s="4">
        <v>-247906.52</v>
      </c>
      <c r="DF87" s="4">
        <v>2406437.75</v>
      </c>
      <c r="DG87" s="4">
        <v>0</v>
      </c>
      <c r="DH87" s="4">
        <v>-452575.42</v>
      </c>
      <c r="DI87" s="4">
        <v>0</v>
      </c>
      <c r="DJ87" s="4">
        <v>-452575.42</v>
      </c>
      <c r="DK87" s="4">
        <v>1592426.98</v>
      </c>
      <c r="DL87" s="4">
        <v>2605812.94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2605812.94</v>
      </c>
      <c r="DS87" s="4">
        <v>0</v>
      </c>
      <c r="DT87" s="4">
        <v>3323082.69</v>
      </c>
      <c r="DU87" s="4">
        <v>0</v>
      </c>
      <c r="DV87" s="4">
        <v>0</v>
      </c>
      <c r="DW87" s="4">
        <v>3323082.69</v>
      </c>
      <c r="DX87" s="11">
        <f>('KOV järjest'!Z87+Z87+BP87+DF87)/CL87</f>
        <v>0.10777760486736271</v>
      </c>
      <c r="DY87" s="11">
        <f t="shared" si="1"/>
        <v>0</v>
      </c>
    </row>
    <row r="88" spans="1:129" ht="12.75">
      <c r="A88" s="3" t="s">
        <v>147</v>
      </c>
      <c r="B88" s="4">
        <v>2807017.07</v>
      </c>
      <c r="C88" s="4">
        <v>1980604.09</v>
      </c>
      <c r="D88" s="4">
        <v>1092836.46</v>
      </c>
      <c r="E88" s="4">
        <v>263418.65</v>
      </c>
      <c r="F88" s="4">
        <v>6143876.27</v>
      </c>
      <c r="G88" s="4">
        <v>-5957392.12</v>
      </c>
      <c r="H88" s="4">
        <v>-316394.4</v>
      </c>
      <c r="I88" s="4">
        <v>-292519.78</v>
      </c>
      <c r="J88" s="4">
        <v>-6566306.3</v>
      </c>
      <c r="K88" s="4">
        <v>-4555751</v>
      </c>
      <c r="L88" s="4">
        <v>22500</v>
      </c>
      <c r="M88" s="4">
        <v>940490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101163.18</v>
      </c>
      <c r="W88" s="4">
        <v>0</v>
      </c>
      <c r="X88" s="4">
        <v>0</v>
      </c>
      <c r="Y88" s="4">
        <v>-3491597.82</v>
      </c>
      <c r="Z88" s="4">
        <v>-3914027.85</v>
      </c>
      <c r="AA88" s="4">
        <v>0</v>
      </c>
      <c r="AB88" s="4">
        <v>0</v>
      </c>
      <c r="AC88" s="4">
        <v>0</v>
      </c>
      <c r="AD88" s="4">
        <v>0</v>
      </c>
      <c r="AE88" s="4">
        <v>-3805275.69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616895.13</v>
      </c>
      <c r="AO88" s="4">
        <v>2452300</v>
      </c>
      <c r="AP88" s="4">
        <v>0</v>
      </c>
      <c r="AQ88" s="4">
        <v>3069195.13</v>
      </c>
      <c r="AR88" s="4">
        <v>2323579.55</v>
      </c>
      <c r="AS88" s="4">
        <v>2651470.65</v>
      </c>
      <c r="AT88" s="4">
        <v>1719081.17</v>
      </c>
      <c r="AU88" s="4">
        <v>305992.26</v>
      </c>
      <c r="AV88" s="4">
        <v>7000123.63</v>
      </c>
      <c r="AW88" s="4">
        <v>-5697119.15</v>
      </c>
      <c r="AX88" s="4">
        <v>-334393.82</v>
      </c>
      <c r="AY88" s="4">
        <v>-189548.46</v>
      </c>
      <c r="AZ88" s="4">
        <v>-6221061.43</v>
      </c>
      <c r="BA88" s="4">
        <v>-1960269.5</v>
      </c>
      <c r="BB88" s="4">
        <v>584703</v>
      </c>
      <c r="BC88" s="4">
        <v>1910237.44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87773.74</v>
      </c>
      <c r="BM88" s="4">
        <v>0</v>
      </c>
      <c r="BN88" s="4">
        <v>0</v>
      </c>
      <c r="BO88" s="4">
        <v>622444.68</v>
      </c>
      <c r="BP88" s="4">
        <v>1401506.88</v>
      </c>
      <c r="BQ88" s="4">
        <v>0</v>
      </c>
      <c r="BR88" s="4">
        <v>0</v>
      </c>
      <c r="BS88" s="4">
        <v>0</v>
      </c>
      <c r="BT88" s="4">
        <v>0</v>
      </c>
      <c r="BU88" s="4">
        <v>1363116.94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4432312.07</v>
      </c>
      <c r="CE88" s="4">
        <v>0</v>
      </c>
      <c r="CF88" s="4">
        <v>0</v>
      </c>
      <c r="CG88" s="4">
        <v>4432312.07</v>
      </c>
      <c r="CH88" s="5">
        <v>2683714.5</v>
      </c>
      <c r="CI88" s="5">
        <v>3465833.83</v>
      </c>
      <c r="CJ88" s="5">
        <v>2468107.91</v>
      </c>
      <c r="CK88" s="5">
        <v>337634.04</v>
      </c>
      <c r="CL88" s="5">
        <v>8955290.28</v>
      </c>
      <c r="CM88" s="5">
        <v>-7246837.32</v>
      </c>
      <c r="CN88" s="5">
        <v>-291005.66</v>
      </c>
      <c r="CO88" s="5">
        <v>-477255.99</v>
      </c>
      <c r="CP88" s="5">
        <v>-8015098.97</v>
      </c>
      <c r="CQ88" s="5">
        <v>-6377631.03</v>
      </c>
      <c r="CR88" s="5">
        <v>134447</v>
      </c>
      <c r="CS88" s="5">
        <v>5478291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160820.53</v>
      </c>
      <c r="DC88" s="5">
        <v>0</v>
      </c>
      <c r="DD88" s="5">
        <v>0</v>
      </c>
      <c r="DE88" s="5">
        <v>-604072.5</v>
      </c>
      <c r="DF88" s="5">
        <v>336118.81</v>
      </c>
      <c r="DG88" s="5">
        <v>0</v>
      </c>
      <c r="DH88" s="5">
        <v>0</v>
      </c>
      <c r="DI88" s="5">
        <v>0</v>
      </c>
      <c r="DJ88" s="5">
        <v>0</v>
      </c>
      <c r="DK88" s="5">
        <v>403428.72</v>
      </c>
      <c r="DL88" s="5">
        <v>0</v>
      </c>
      <c r="DM88" s="5">
        <v>0</v>
      </c>
      <c r="DN88" s="5">
        <v>0</v>
      </c>
      <c r="DO88" s="5">
        <v>0</v>
      </c>
      <c r="DP88" s="5">
        <v>0</v>
      </c>
      <c r="DQ88" s="5">
        <v>0</v>
      </c>
      <c r="DR88" s="5">
        <v>0</v>
      </c>
      <c r="DS88" s="5">
        <v>0</v>
      </c>
      <c r="DT88" s="5">
        <v>1013840.79</v>
      </c>
      <c r="DU88" s="5">
        <v>3821900</v>
      </c>
      <c r="DV88" s="5">
        <v>0</v>
      </c>
      <c r="DW88" s="5">
        <v>4835740.79</v>
      </c>
      <c r="DX88" s="11">
        <f>('KOV järjest'!Z88+Z88+BP88+DF88)/CL88</f>
        <v>-0.2861965084173687</v>
      </c>
      <c r="DY88" s="11">
        <f t="shared" si="1"/>
        <v>0</v>
      </c>
    </row>
    <row r="89" spans="1:129" ht="12.75">
      <c r="A89" s="3" t="s">
        <v>148</v>
      </c>
      <c r="B89" s="4">
        <v>2012722.19</v>
      </c>
      <c r="C89" s="4">
        <v>8702105.16</v>
      </c>
      <c r="D89" s="4">
        <v>9874485.95</v>
      </c>
      <c r="E89" s="4">
        <v>135260.49</v>
      </c>
      <c r="F89" s="4">
        <v>20724573.79</v>
      </c>
      <c r="G89" s="4">
        <v>-16425676.38</v>
      </c>
      <c r="H89" s="4">
        <v>-1798886.2</v>
      </c>
      <c r="I89" s="4">
        <v>-1276194.33</v>
      </c>
      <c r="J89" s="4">
        <v>-19500756.91</v>
      </c>
      <c r="K89" s="4">
        <v>-1642206.23</v>
      </c>
      <c r="L89" s="4">
        <v>-8918.92</v>
      </c>
      <c r="M89" s="4">
        <v>1108883.15</v>
      </c>
      <c r="N89" s="4">
        <v>-83128</v>
      </c>
      <c r="O89" s="4">
        <v>0</v>
      </c>
      <c r="P89" s="4">
        <v>-18400</v>
      </c>
      <c r="Q89" s="4">
        <v>0</v>
      </c>
      <c r="R89" s="4">
        <v>-141000</v>
      </c>
      <c r="S89" s="4">
        <v>0</v>
      </c>
      <c r="T89" s="4">
        <v>0</v>
      </c>
      <c r="U89" s="4">
        <v>0</v>
      </c>
      <c r="V89" s="4">
        <v>-53237.77</v>
      </c>
      <c r="W89" s="4">
        <v>-56311.69</v>
      </c>
      <c r="X89" s="4">
        <v>0</v>
      </c>
      <c r="Y89" s="4">
        <v>-838007.77</v>
      </c>
      <c r="Z89" s="4">
        <v>385809.11</v>
      </c>
      <c r="AA89" s="4">
        <v>1200000</v>
      </c>
      <c r="AB89" s="4">
        <v>-392034.02</v>
      </c>
      <c r="AC89" s="4">
        <v>0</v>
      </c>
      <c r="AD89" s="4">
        <v>807965.98</v>
      </c>
      <c r="AE89" s="4">
        <v>597747.7</v>
      </c>
      <c r="AF89" s="4">
        <v>1627000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1627000</v>
      </c>
      <c r="AM89" s="4">
        <v>0</v>
      </c>
      <c r="AN89" s="4">
        <v>1142849.56</v>
      </c>
      <c r="AO89" s="4">
        <v>0</v>
      </c>
      <c r="AP89" s="4">
        <v>0</v>
      </c>
      <c r="AQ89" s="4">
        <v>1142849.56</v>
      </c>
      <c r="AR89" s="4">
        <v>2847814.33</v>
      </c>
      <c r="AS89" s="4">
        <v>10648455.97</v>
      </c>
      <c r="AT89" s="4">
        <v>11004909.76</v>
      </c>
      <c r="AU89" s="4">
        <v>192390.73</v>
      </c>
      <c r="AV89" s="4">
        <v>24693570.79</v>
      </c>
      <c r="AW89" s="4">
        <v>-17413081.82</v>
      </c>
      <c r="AX89" s="4">
        <v>-2376995.39</v>
      </c>
      <c r="AY89" s="4">
        <v>-1236770.1</v>
      </c>
      <c r="AZ89" s="4">
        <v>-21026847.31</v>
      </c>
      <c r="BA89" s="4">
        <v>-2093192.24</v>
      </c>
      <c r="BB89" s="4">
        <v>589281</v>
      </c>
      <c r="BC89" s="4">
        <v>1760764.95</v>
      </c>
      <c r="BD89" s="4">
        <v>-235026.65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-44665.75</v>
      </c>
      <c r="BM89" s="4">
        <v>-53044.66</v>
      </c>
      <c r="BN89" s="4">
        <v>0</v>
      </c>
      <c r="BO89" s="4">
        <v>-22838.69</v>
      </c>
      <c r="BP89" s="4">
        <v>3643884.79</v>
      </c>
      <c r="BQ89" s="4">
        <v>0</v>
      </c>
      <c r="BR89" s="4">
        <v>-575571.16</v>
      </c>
      <c r="BS89" s="4">
        <v>0</v>
      </c>
      <c r="BT89" s="4">
        <v>-575571.16</v>
      </c>
      <c r="BU89" s="4">
        <v>2651799.53</v>
      </c>
      <c r="BV89" s="4">
        <v>1051428.84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1051428.84</v>
      </c>
      <c r="CC89" s="4">
        <v>0</v>
      </c>
      <c r="CD89" s="4">
        <v>3794649.09</v>
      </c>
      <c r="CE89" s="4">
        <v>0</v>
      </c>
      <c r="CF89" s="4">
        <v>0</v>
      </c>
      <c r="CG89" s="4">
        <v>3794649.09</v>
      </c>
      <c r="CH89" s="4">
        <v>2648082.88</v>
      </c>
      <c r="CI89" s="4">
        <v>12942563.14</v>
      </c>
      <c r="CJ89" s="4">
        <v>11842943.1</v>
      </c>
      <c r="CK89" s="4">
        <v>196069.81</v>
      </c>
      <c r="CL89" s="4">
        <v>27629658.93</v>
      </c>
      <c r="CM89" s="4">
        <v>-21124099.49</v>
      </c>
      <c r="CN89" s="4">
        <v>-2525060.44</v>
      </c>
      <c r="CO89" s="4">
        <v>-2311494.37</v>
      </c>
      <c r="CP89" s="4">
        <v>-25960654.3</v>
      </c>
      <c r="CQ89" s="4">
        <v>-7342622.83</v>
      </c>
      <c r="CR89" s="4">
        <v>22200</v>
      </c>
      <c r="CS89" s="4">
        <v>4113013.08</v>
      </c>
      <c r="CT89" s="4">
        <v>-33799.57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-19065.62</v>
      </c>
      <c r="DC89" s="4">
        <v>-42763.5</v>
      </c>
      <c r="DD89" s="4">
        <v>0</v>
      </c>
      <c r="DE89" s="4">
        <v>-3260274.94</v>
      </c>
      <c r="DF89" s="4">
        <v>-1591270.31</v>
      </c>
      <c r="DG89" s="4">
        <v>0</v>
      </c>
      <c r="DH89" s="4">
        <v>-308571.32</v>
      </c>
      <c r="DI89" s="4">
        <v>0</v>
      </c>
      <c r="DJ89" s="4">
        <v>-308571.32</v>
      </c>
      <c r="DK89" s="4">
        <v>-1569036.89</v>
      </c>
      <c r="DL89" s="4">
        <v>742857.52</v>
      </c>
      <c r="DM89" s="4">
        <v>0</v>
      </c>
      <c r="DN89" s="4">
        <v>0</v>
      </c>
      <c r="DO89" s="4">
        <v>0</v>
      </c>
      <c r="DP89" s="4">
        <v>0</v>
      </c>
      <c r="DQ89" s="4">
        <v>0</v>
      </c>
      <c r="DR89" s="4">
        <v>742857.52</v>
      </c>
      <c r="DS89" s="4">
        <v>0</v>
      </c>
      <c r="DT89" s="4">
        <v>2225612.2</v>
      </c>
      <c r="DU89" s="4">
        <v>0</v>
      </c>
      <c r="DV89" s="4">
        <v>0</v>
      </c>
      <c r="DW89" s="4">
        <v>2225612.2</v>
      </c>
      <c r="DX89" s="11">
        <f>('KOV järjest'!Z89+Z89+BP89+DF89)/CL89</f>
        <v>0.08439118578725069</v>
      </c>
      <c r="DY89" s="11">
        <f t="shared" si="1"/>
        <v>0</v>
      </c>
    </row>
    <row r="90" spans="1:129" ht="12.75">
      <c r="A90" s="3" t="s">
        <v>149</v>
      </c>
      <c r="B90" s="4">
        <v>6800492.41</v>
      </c>
      <c r="C90" s="4">
        <v>11636494.45</v>
      </c>
      <c r="D90" s="4">
        <v>14283762.97</v>
      </c>
      <c r="E90" s="4">
        <v>98123.28</v>
      </c>
      <c r="F90" s="4">
        <v>32818873.11</v>
      </c>
      <c r="G90" s="4">
        <v>-26949189</v>
      </c>
      <c r="H90" s="4">
        <v>-2237836.94</v>
      </c>
      <c r="I90" s="4">
        <v>-1528402</v>
      </c>
      <c r="J90" s="4">
        <v>-30715427.94</v>
      </c>
      <c r="K90" s="4">
        <v>-2329811.14</v>
      </c>
      <c r="L90" s="4">
        <v>168475</v>
      </c>
      <c r="M90" s="4">
        <v>1585368</v>
      </c>
      <c r="N90" s="4">
        <v>80915</v>
      </c>
      <c r="O90" s="4">
        <v>0</v>
      </c>
      <c r="P90" s="4">
        <v>0</v>
      </c>
      <c r="Q90" s="4">
        <v>10000</v>
      </c>
      <c r="R90" s="4">
        <v>-307500</v>
      </c>
      <c r="S90" s="4">
        <v>0</v>
      </c>
      <c r="T90" s="4">
        <v>0</v>
      </c>
      <c r="U90" s="4">
        <v>0</v>
      </c>
      <c r="V90" s="4">
        <v>-218879.48</v>
      </c>
      <c r="W90" s="4">
        <v>-244442.58</v>
      </c>
      <c r="X90" s="4">
        <v>0</v>
      </c>
      <c r="Y90" s="4">
        <v>-1011432.62</v>
      </c>
      <c r="Z90" s="4">
        <v>1092012.55</v>
      </c>
      <c r="AA90" s="4">
        <v>500002.32</v>
      </c>
      <c r="AB90" s="4">
        <v>-185734.92</v>
      </c>
      <c r="AC90" s="4">
        <v>0</v>
      </c>
      <c r="AD90" s="4">
        <v>314267.4</v>
      </c>
      <c r="AE90" s="4">
        <v>2147432.03</v>
      </c>
      <c r="AF90" s="4">
        <v>5812619.4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5812619.4</v>
      </c>
      <c r="AM90" s="4">
        <v>0</v>
      </c>
      <c r="AN90" s="4">
        <v>4174286.83</v>
      </c>
      <c r="AO90" s="4">
        <v>0</v>
      </c>
      <c r="AP90" s="4">
        <v>0</v>
      </c>
      <c r="AQ90" s="4">
        <v>4174286.83</v>
      </c>
      <c r="AR90" s="4">
        <v>8749139.41</v>
      </c>
      <c r="AS90" s="4">
        <v>13437939.26</v>
      </c>
      <c r="AT90" s="4">
        <v>15663090.14</v>
      </c>
      <c r="AU90" s="4">
        <v>105916.89</v>
      </c>
      <c r="AV90" s="4">
        <v>37956085.7</v>
      </c>
      <c r="AW90" s="4">
        <v>-31563899.16</v>
      </c>
      <c r="AX90" s="4">
        <v>-2216791.88</v>
      </c>
      <c r="AY90" s="4">
        <v>-3162846.15</v>
      </c>
      <c r="AZ90" s="4">
        <v>-36943537.19</v>
      </c>
      <c r="BA90" s="4">
        <v>-13536806.93</v>
      </c>
      <c r="BB90" s="4">
        <v>56903.6</v>
      </c>
      <c r="BC90" s="4">
        <v>5856401.72</v>
      </c>
      <c r="BD90" s="4">
        <v>-49124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-283942.18</v>
      </c>
      <c r="BM90" s="4">
        <v>-361673.68</v>
      </c>
      <c r="BN90" s="4">
        <v>0</v>
      </c>
      <c r="BO90" s="4">
        <v>-7956567.79</v>
      </c>
      <c r="BP90" s="4">
        <v>-6944019.28</v>
      </c>
      <c r="BQ90" s="4">
        <v>6457045.92</v>
      </c>
      <c r="BR90" s="4">
        <v>-999068</v>
      </c>
      <c r="BS90" s="4">
        <v>0</v>
      </c>
      <c r="BT90" s="4">
        <v>5457977.92</v>
      </c>
      <c r="BU90" s="4">
        <v>-2752336.1</v>
      </c>
      <c r="BV90" s="4">
        <v>11270597.32</v>
      </c>
      <c r="BW90" s="4">
        <v>0</v>
      </c>
      <c r="BX90" s="4">
        <v>0</v>
      </c>
      <c r="BY90" s="4">
        <v>0</v>
      </c>
      <c r="BZ90" s="4">
        <v>17279.94</v>
      </c>
      <c r="CA90" s="4">
        <v>0</v>
      </c>
      <c r="CB90" s="4">
        <v>11287877.26</v>
      </c>
      <c r="CC90" s="4">
        <v>0</v>
      </c>
      <c r="CD90" s="4">
        <v>1421950.73</v>
      </c>
      <c r="CE90" s="4">
        <v>0</v>
      </c>
      <c r="CF90" s="4">
        <v>0</v>
      </c>
      <c r="CG90" s="4">
        <v>1421950.73</v>
      </c>
      <c r="CH90" s="4">
        <v>10445340.26</v>
      </c>
      <c r="CI90" s="4">
        <v>16352323.05</v>
      </c>
      <c r="CJ90" s="4">
        <v>17993220.92</v>
      </c>
      <c r="CK90" s="4">
        <v>188641.07</v>
      </c>
      <c r="CL90" s="4">
        <v>44979525.3</v>
      </c>
      <c r="CM90" s="4">
        <v>-38077023.85</v>
      </c>
      <c r="CN90" s="4">
        <v>-2217685.73</v>
      </c>
      <c r="CO90" s="4">
        <v>-2513558.6</v>
      </c>
      <c r="CP90" s="4">
        <v>-42808268.18</v>
      </c>
      <c r="CQ90" s="4">
        <v>-7464086.93</v>
      </c>
      <c r="CR90" s="4">
        <v>32203.4</v>
      </c>
      <c r="CS90" s="4">
        <v>6508541.22</v>
      </c>
      <c r="CT90" s="4">
        <v>0</v>
      </c>
      <c r="CU90" s="4">
        <v>0</v>
      </c>
      <c r="CV90" s="4">
        <v>0</v>
      </c>
      <c r="CW90" s="4">
        <v>0</v>
      </c>
      <c r="CX90" s="4">
        <v>-3564000</v>
      </c>
      <c r="CY90" s="4">
        <v>0</v>
      </c>
      <c r="CZ90" s="4">
        <v>0</v>
      </c>
      <c r="DA90" s="4">
        <v>0</v>
      </c>
      <c r="DB90" s="4">
        <v>-729195.14</v>
      </c>
      <c r="DC90" s="4">
        <v>-885873.9</v>
      </c>
      <c r="DD90" s="4">
        <v>0</v>
      </c>
      <c r="DE90" s="4">
        <v>-5216537.45</v>
      </c>
      <c r="DF90" s="4">
        <v>-3045280.33</v>
      </c>
      <c r="DG90" s="4">
        <v>8723375.56</v>
      </c>
      <c r="DH90" s="4">
        <v>-1233633.98</v>
      </c>
      <c r="DI90" s="4">
        <v>0</v>
      </c>
      <c r="DJ90" s="4">
        <v>7489741.58</v>
      </c>
      <c r="DK90" s="4">
        <v>3765839.04</v>
      </c>
      <c r="DL90" s="4">
        <v>18760338.9</v>
      </c>
      <c r="DM90" s="4">
        <v>0</v>
      </c>
      <c r="DN90" s="4">
        <v>0</v>
      </c>
      <c r="DO90" s="4">
        <v>0</v>
      </c>
      <c r="DP90" s="4">
        <v>8264.22</v>
      </c>
      <c r="DQ90" s="4">
        <v>0</v>
      </c>
      <c r="DR90" s="4">
        <v>18768603.12</v>
      </c>
      <c r="DS90" s="4">
        <v>0</v>
      </c>
      <c r="DT90" s="4">
        <v>5187789.77</v>
      </c>
      <c r="DU90" s="4">
        <v>0</v>
      </c>
      <c r="DV90" s="4">
        <v>0</v>
      </c>
      <c r="DW90" s="4">
        <v>5187789.77</v>
      </c>
      <c r="DX90" s="11">
        <f>('KOV järjest'!Z90+Z90+BP90+DF90)/CL90</f>
        <v>-0.17191923188215597</v>
      </c>
      <c r="DY90" s="11">
        <f t="shared" si="1"/>
        <v>0.30193322982890625</v>
      </c>
    </row>
    <row r="91" spans="1:129" ht="12.75">
      <c r="A91" s="3" t="s">
        <v>150</v>
      </c>
      <c r="B91" s="4">
        <v>310547.61</v>
      </c>
      <c r="C91" s="4">
        <v>3051575.55</v>
      </c>
      <c r="D91" s="4">
        <v>4560755.28</v>
      </c>
      <c r="E91" s="4">
        <v>38430.94</v>
      </c>
      <c r="F91" s="4">
        <v>7961309.38</v>
      </c>
      <c r="G91" s="4">
        <v>-7278489.54</v>
      </c>
      <c r="H91" s="4">
        <v>-1114419.55</v>
      </c>
      <c r="I91" s="4">
        <v>-516495.38</v>
      </c>
      <c r="J91" s="4">
        <v>-8909404.47</v>
      </c>
      <c r="K91" s="4">
        <v>-943771.68</v>
      </c>
      <c r="L91" s="4">
        <v>0</v>
      </c>
      <c r="M91" s="4">
        <v>595875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4189.2</v>
      </c>
      <c r="W91" s="4">
        <v>-33.8</v>
      </c>
      <c r="X91" s="4">
        <v>0</v>
      </c>
      <c r="Y91" s="4">
        <v>-343707.48</v>
      </c>
      <c r="Z91" s="4">
        <v>-1291802.57</v>
      </c>
      <c r="AA91" s="4">
        <v>0</v>
      </c>
      <c r="AB91" s="4">
        <v>0</v>
      </c>
      <c r="AC91" s="4">
        <v>0</v>
      </c>
      <c r="AD91" s="4">
        <v>0</v>
      </c>
      <c r="AE91" s="4">
        <v>-454929.15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2339442</v>
      </c>
      <c r="AL91" s="4">
        <v>2339442</v>
      </c>
      <c r="AM91" s="4">
        <v>0</v>
      </c>
      <c r="AN91" s="4">
        <v>517015.71</v>
      </c>
      <c r="AO91" s="4">
        <v>0</v>
      </c>
      <c r="AP91" s="4">
        <v>0</v>
      </c>
      <c r="AQ91" s="4">
        <v>517015.71</v>
      </c>
      <c r="AR91" s="4">
        <v>632890.39</v>
      </c>
      <c r="AS91" s="4">
        <v>4294382.6</v>
      </c>
      <c r="AT91" s="4">
        <v>4939769.45</v>
      </c>
      <c r="AU91" s="4">
        <v>21441.68</v>
      </c>
      <c r="AV91" s="4">
        <v>9888484.12</v>
      </c>
      <c r="AW91" s="4">
        <v>-8424082.25</v>
      </c>
      <c r="AX91" s="4">
        <v>-1151871.14</v>
      </c>
      <c r="AY91" s="4">
        <v>-705683.76</v>
      </c>
      <c r="AZ91" s="4">
        <v>-10281637.15</v>
      </c>
      <c r="BA91" s="4">
        <v>-1261820.35</v>
      </c>
      <c r="BB91" s="4">
        <v>45110</v>
      </c>
      <c r="BC91" s="4">
        <v>1591338</v>
      </c>
      <c r="BD91" s="4">
        <v>-25426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2077.62</v>
      </c>
      <c r="BM91" s="4">
        <v>0</v>
      </c>
      <c r="BN91" s="4">
        <v>0</v>
      </c>
      <c r="BO91" s="4">
        <v>351279.27</v>
      </c>
      <c r="BP91" s="4">
        <v>-41873.76</v>
      </c>
      <c r="BQ91" s="4">
        <v>500002.32</v>
      </c>
      <c r="BR91" s="4">
        <v>0</v>
      </c>
      <c r="BS91" s="4">
        <v>0</v>
      </c>
      <c r="BT91" s="4">
        <v>500002.32</v>
      </c>
      <c r="BU91" s="4">
        <v>2832.48</v>
      </c>
      <c r="BV91" s="4">
        <v>500002.32</v>
      </c>
      <c r="BW91" s="4">
        <v>0</v>
      </c>
      <c r="BX91" s="4">
        <v>0</v>
      </c>
      <c r="BY91" s="4">
        <v>0</v>
      </c>
      <c r="BZ91" s="4">
        <v>0</v>
      </c>
      <c r="CA91" s="4">
        <v>2339442</v>
      </c>
      <c r="CB91" s="4">
        <v>2839444.32</v>
      </c>
      <c r="CC91" s="4">
        <v>0</v>
      </c>
      <c r="CD91" s="4">
        <v>519848.19</v>
      </c>
      <c r="CE91" s="4">
        <v>0</v>
      </c>
      <c r="CF91" s="4">
        <v>0</v>
      </c>
      <c r="CG91" s="4">
        <v>519848.19</v>
      </c>
      <c r="CH91" s="4">
        <v>632613.36</v>
      </c>
      <c r="CI91" s="4">
        <v>5008523.54</v>
      </c>
      <c r="CJ91" s="4">
        <v>6702276</v>
      </c>
      <c r="CK91" s="4">
        <v>67606.58</v>
      </c>
      <c r="CL91" s="4">
        <v>12411019.48</v>
      </c>
      <c r="CM91" s="4">
        <v>-9500667.73</v>
      </c>
      <c r="CN91" s="4">
        <v>-999976.65</v>
      </c>
      <c r="CO91" s="4">
        <v>-831802.78</v>
      </c>
      <c r="CP91" s="4">
        <v>-11332447.16</v>
      </c>
      <c r="CQ91" s="4">
        <v>-1534401.19</v>
      </c>
      <c r="CR91" s="4">
        <v>0</v>
      </c>
      <c r="CS91" s="4">
        <v>763000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-29232.21</v>
      </c>
      <c r="DC91" s="4">
        <v>-31410.53</v>
      </c>
      <c r="DD91" s="4">
        <v>0</v>
      </c>
      <c r="DE91" s="4">
        <v>-800633.4</v>
      </c>
      <c r="DF91" s="4">
        <v>277938.92</v>
      </c>
      <c r="DG91" s="4">
        <v>250000</v>
      </c>
      <c r="DH91" s="4">
        <v>-169371.39</v>
      </c>
      <c r="DI91" s="4">
        <v>0</v>
      </c>
      <c r="DJ91" s="4">
        <v>80628.61</v>
      </c>
      <c r="DK91" s="4">
        <v>238093.72</v>
      </c>
      <c r="DL91" s="4">
        <v>580630.93</v>
      </c>
      <c r="DM91" s="4">
        <v>0</v>
      </c>
      <c r="DN91" s="4">
        <v>0</v>
      </c>
      <c r="DO91" s="4">
        <v>0</v>
      </c>
      <c r="DP91" s="4">
        <v>0</v>
      </c>
      <c r="DQ91" s="4">
        <v>2339442</v>
      </c>
      <c r="DR91" s="4">
        <v>2920072.93</v>
      </c>
      <c r="DS91" s="4">
        <v>0</v>
      </c>
      <c r="DT91" s="4">
        <v>757941.91</v>
      </c>
      <c r="DU91" s="4">
        <v>0</v>
      </c>
      <c r="DV91" s="4">
        <v>0</v>
      </c>
      <c r="DW91" s="4">
        <v>757941.91</v>
      </c>
      <c r="DX91" s="11">
        <f>('KOV järjest'!Z91+Z91+BP91+DF91)/CL91</f>
        <v>-0.23069630618289866</v>
      </c>
      <c r="DY91" s="11">
        <f t="shared" si="1"/>
        <v>0.17421058950751078</v>
      </c>
    </row>
    <row r="92" spans="1:129" ht="12.75">
      <c r="A92" s="3" t="s">
        <v>151</v>
      </c>
      <c r="B92" s="4">
        <v>5613120.14</v>
      </c>
      <c r="C92" s="4">
        <v>17091990.05</v>
      </c>
      <c r="D92" s="4">
        <v>10076710.25</v>
      </c>
      <c r="E92" s="4">
        <v>178897.77</v>
      </c>
      <c r="F92" s="4">
        <v>32960718.21</v>
      </c>
      <c r="G92" s="4">
        <v>-27794397.38</v>
      </c>
      <c r="H92" s="4">
        <v>-1557314.7</v>
      </c>
      <c r="I92" s="4">
        <v>-2320142.26</v>
      </c>
      <c r="J92" s="4">
        <v>-31671854.34</v>
      </c>
      <c r="K92" s="4">
        <v>-5736494.59</v>
      </c>
      <c r="L92" s="4">
        <v>2371124</v>
      </c>
      <c r="M92" s="4">
        <v>156000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-710610.45</v>
      </c>
      <c r="W92" s="4">
        <v>-738851.81</v>
      </c>
      <c r="X92" s="4">
        <v>0</v>
      </c>
      <c r="Y92" s="4">
        <v>-3919981.04</v>
      </c>
      <c r="Z92" s="4">
        <v>-2631117.17</v>
      </c>
      <c r="AA92" s="4">
        <v>4600000</v>
      </c>
      <c r="AB92" s="4">
        <v>-773221.08</v>
      </c>
      <c r="AC92" s="4">
        <v>0</v>
      </c>
      <c r="AD92" s="4">
        <v>3826778.92</v>
      </c>
      <c r="AE92" s="4">
        <v>-72980.23</v>
      </c>
      <c r="AF92" s="4">
        <v>15819689.55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15819689.55</v>
      </c>
      <c r="AM92" s="4">
        <v>0</v>
      </c>
      <c r="AN92" s="4">
        <v>1554795.7</v>
      </c>
      <c r="AO92" s="4">
        <v>0</v>
      </c>
      <c r="AP92" s="4">
        <v>0</v>
      </c>
      <c r="AQ92" s="4">
        <v>1554795.7</v>
      </c>
      <c r="AR92" s="4">
        <v>5222837.25</v>
      </c>
      <c r="AS92" s="4">
        <v>21039607.51</v>
      </c>
      <c r="AT92" s="4">
        <v>11296056.18</v>
      </c>
      <c r="AU92" s="4">
        <v>226649.85</v>
      </c>
      <c r="AV92" s="4">
        <v>37785150.79</v>
      </c>
      <c r="AW92" s="4">
        <v>-28929801.03</v>
      </c>
      <c r="AX92" s="4">
        <v>-2620580.58</v>
      </c>
      <c r="AY92" s="4">
        <v>-2426314.71</v>
      </c>
      <c r="AZ92" s="4">
        <v>-33976696.32</v>
      </c>
      <c r="BA92" s="4">
        <v>-6161713.05</v>
      </c>
      <c r="BB92" s="4">
        <v>2779660</v>
      </c>
      <c r="BC92" s="4">
        <v>5157664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-911081.14</v>
      </c>
      <c r="BM92" s="4">
        <v>-1008606.56</v>
      </c>
      <c r="BN92" s="4">
        <v>0</v>
      </c>
      <c r="BO92" s="4">
        <v>864529.81</v>
      </c>
      <c r="BP92" s="4">
        <v>4672984.28</v>
      </c>
      <c r="BQ92" s="4">
        <v>4467139</v>
      </c>
      <c r="BR92" s="4">
        <v>-4795827.42</v>
      </c>
      <c r="BS92" s="4">
        <v>0</v>
      </c>
      <c r="BT92" s="4">
        <v>-328688.42</v>
      </c>
      <c r="BU92" s="4">
        <v>5367831.2</v>
      </c>
      <c r="BV92" s="4">
        <v>15828579.05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15828579.05</v>
      </c>
      <c r="CC92" s="4">
        <v>0</v>
      </c>
      <c r="CD92" s="4">
        <v>6922626.9</v>
      </c>
      <c r="CE92" s="4">
        <v>0</v>
      </c>
      <c r="CF92" s="4">
        <v>0</v>
      </c>
      <c r="CG92" s="4">
        <v>6922626.9</v>
      </c>
      <c r="CH92" s="4">
        <v>5876195.58</v>
      </c>
      <c r="CI92" s="4">
        <v>25170060.39</v>
      </c>
      <c r="CJ92" s="4">
        <v>12314751.86</v>
      </c>
      <c r="CK92" s="4">
        <v>226601.68</v>
      </c>
      <c r="CL92" s="4">
        <v>43587609.51</v>
      </c>
      <c r="CM92" s="4">
        <v>-37118141.68</v>
      </c>
      <c r="CN92" s="4">
        <v>-3083553.71</v>
      </c>
      <c r="CO92" s="4">
        <v>-5012575.12</v>
      </c>
      <c r="CP92" s="4">
        <v>-45214270.51</v>
      </c>
      <c r="CQ92" s="4">
        <v>-7769162.9</v>
      </c>
      <c r="CR92" s="4">
        <v>1026291.8</v>
      </c>
      <c r="CS92" s="4">
        <v>6176924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-513978.62</v>
      </c>
      <c r="DC92" s="4">
        <v>-643836.49</v>
      </c>
      <c r="DD92" s="4">
        <v>0</v>
      </c>
      <c r="DE92" s="4">
        <v>-1079925.72</v>
      </c>
      <c r="DF92" s="4">
        <v>-2706586.72</v>
      </c>
      <c r="DG92" s="4">
        <v>3370.34</v>
      </c>
      <c r="DH92" s="4">
        <v>-1998811.8</v>
      </c>
      <c r="DI92" s="4">
        <v>0</v>
      </c>
      <c r="DJ92" s="4">
        <v>-1995441.46</v>
      </c>
      <c r="DK92" s="4">
        <v>-3920406.51</v>
      </c>
      <c r="DL92" s="4">
        <v>13833137.59</v>
      </c>
      <c r="DM92" s="4">
        <v>0</v>
      </c>
      <c r="DN92" s="4">
        <v>0</v>
      </c>
      <c r="DO92" s="4">
        <v>0</v>
      </c>
      <c r="DP92" s="4">
        <v>0</v>
      </c>
      <c r="DQ92" s="4">
        <v>0</v>
      </c>
      <c r="DR92" s="4">
        <v>13833137.59</v>
      </c>
      <c r="DS92" s="4">
        <v>0</v>
      </c>
      <c r="DT92" s="4">
        <v>3002220.39</v>
      </c>
      <c r="DU92" s="4">
        <v>0</v>
      </c>
      <c r="DV92" s="4">
        <v>0</v>
      </c>
      <c r="DW92" s="4">
        <v>3002220.39</v>
      </c>
      <c r="DX92" s="11">
        <f>('KOV järjest'!Z92+Z92+BP92+DF92)/CL92</f>
        <v>-0.19487292800609474</v>
      </c>
      <c r="DY92" s="11">
        <f t="shared" si="1"/>
        <v>0.2484861482829229</v>
      </c>
    </row>
    <row r="93" spans="1:129" ht="12.75">
      <c r="A93" s="3" t="s">
        <v>152</v>
      </c>
      <c r="B93" s="4">
        <v>3412659.01</v>
      </c>
      <c r="C93" s="4">
        <v>11257705.36</v>
      </c>
      <c r="D93" s="4">
        <v>9482388</v>
      </c>
      <c r="E93" s="4">
        <v>579594.78</v>
      </c>
      <c r="F93" s="4">
        <v>24732347.15</v>
      </c>
      <c r="G93" s="4">
        <v>-21105272.02</v>
      </c>
      <c r="H93" s="4">
        <v>-2037774.04</v>
      </c>
      <c r="I93" s="4">
        <v>-1364899.13</v>
      </c>
      <c r="J93" s="4">
        <v>-24507945.19</v>
      </c>
      <c r="K93" s="4">
        <v>-358616.34</v>
      </c>
      <c r="L93" s="4">
        <v>134625</v>
      </c>
      <c r="M93" s="4">
        <v>405521.22</v>
      </c>
      <c r="N93" s="4">
        <v>0</v>
      </c>
      <c r="O93" s="4">
        <v>0</v>
      </c>
      <c r="P93" s="4">
        <v>0</v>
      </c>
      <c r="Q93" s="4">
        <v>0</v>
      </c>
      <c r="R93" s="4">
        <v>-417000</v>
      </c>
      <c r="S93" s="4">
        <v>8045000</v>
      </c>
      <c r="T93" s="4">
        <v>0</v>
      </c>
      <c r="U93" s="4">
        <v>0</v>
      </c>
      <c r="V93" s="4">
        <v>2525600.3</v>
      </c>
      <c r="W93" s="4">
        <v>-5235.97</v>
      </c>
      <c r="X93" s="4">
        <v>0</v>
      </c>
      <c r="Y93" s="4">
        <v>10335130.18</v>
      </c>
      <c r="Z93" s="4">
        <v>10559532.14</v>
      </c>
      <c r="AA93" s="4">
        <v>0</v>
      </c>
      <c r="AB93" s="4">
        <v>-40619.43</v>
      </c>
      <c r="AC93" s="4">
        <v>0</v>
      </c>
      <c r="AD93" s="4">
        <v>-40619.43</v>
      </c>
      <c r="AE93" s="4">
        <v>8111138.41</v>
      </c>
      <c r="AF93" s="4">
        <v>54803.13</v>
      </c>
      <c r="AG93" s="4">
        <v>0</v>
      </c>
      <c r="AH93" s="4">
        <v>0</v>
      </c>
      <c r="AI93" s="4">
        <v>0</v>
      </c>
      <c r="AJ93" s="4">
        <v>0</v>
      </c>
      <c r="AK93" s="4">
        <v>609046.45</v>
      </c>
      <c r="AL93" s="4">
        <v>663849.58</v>
      </c>
      <c r="AM93" s="4">
        <v>0</v>
      </c>
      <c r="AN93" s="4">
        <v>11919724.58</v>
      </c>
      <c r="AO93" s="4">
        <v>0</v>
      </c>
      <c r="AP93" s="4">
        <v>0</v>
      </c>
      <c r="AQ93" s="4">
        <v>11919724.58</v>
      </c>
      <c r="AR93" s="4">
        <v>4107146.6</v>
      </c>
      <c r="AS93" s="4">
        <v>14665933.17</v>
      </c>
      <c r="AT93" s="4">
        <v>10483512</v>
      </c>
      <c r="AU93" s="4">
        <v>1003181.97</v>
      </c>
      <c r="AV93" s="4">
        <v>30259773.74</v>
      </c>
      <c r="AW93" s="4">
        <v>-22249076.19</v>
      </c>
      <c r="AX93" s="4">
        <v>-2107131.19</v>
      </c>
      <c r="AY93" s="4">
        <v>-2392737.83</v>
      </c>
      <c r="AZ93" s="4">
        <v>-26748945.21</v>
      </c>
      <c r="BA93" s="4">
        <v>-6618654.71</v>
      </c>
      <c r="BB93" s="4">
        <v>3000</v>
      </c>
      <c r="BC93" s="4">
        <v>1937840</v>
      </c>
      <c r="BD93" s="4">
        <v>-10000</v>
      </c>
      <c r="BE93" s="4">
        <v>0</v>
      </c>
      <c r="BF93" s="4">
        <v>0</v>
      </c>
      <c r="BG93" s="4">
        <v>0</v>
      </c>
      <c r="BH93" s="4">
        <v>-864000</v>
      </c>
      <c r="BI93" s="4">
        <v>0</v>
      </c>
      <c r="BJ93" s="4">
        <v>0</v>
      </c>
      <c r="BK93" s="4">
        <v>0</v>
      </c>
      <c r="BL93" s="4">
        <v>34020.24</v>
      </c>
      <c r="BM93" s="4">
        <v>-25248.17</v>
      </c>
      <c r="BN93" s="4">
        <v>0</v>
      </c>
      <c r="BO93" s="4">
        <v>-5517794.47</v>
      </c>
      <c r="BP93" s="4">
        <v>-2006965.94</v>
      </c>
      <c r="BQ93" s="4">
        <v>1287000</v>
      </c>
      <c r="BR93" s="4">
        <v>-597053.48</v>
      </c>
      <c r="BS93" s="4">
        <v>0</v>
      </c>
      <c r="BT93" s="4">
        <v>689946.52</v>
      </c>
      <c r="BU93" s="4">
        <v>-2191574.44</v>
      </c>
      <c r="BV93" s="4">
        <v>744749.65</v>
      </c>
      <c r="BW93" s="4">
        <v>0</v>
      </c>
      <c r="BX93" s="4">
        <v>0</v>
      </c>
      <c r="BY93" s="4">
        <v>0</v>
      </c>
      <c r="BZ93" s="4">
        <v>0</v>
      </c>
      <c r="CA93" s="4">
        <v>609046.45</v>
      </c>
      <c r="CB93" s="4">
        <v>1353796.1</v>
      </c>
      <c r="CC93" s="4">
        <v>0</v>
      </c>
      <c r="CD93" s="4">
        <v>9728150.14</v>
      </c>
      <c r="CE93" s="4">
        <v>0</v>
      </c>
      <c r="CF93" s="4">
        <v>0</v>
      </c>
      <c r="CG93" s="4">
        <v>9728150.14</v>
      </c>
      <c r="CH93" s="5">
        <v>4553966.18</v>
      </c>
      <c r="CI93" s="5">
        <v>19641142.35</v>
      </c>
      <c r="CJ93" s="5">
        <v>10401301.56</v>
      </c>
      <c r="CK93" s="5">
        <v>637350.23</v>
      </c>
      <c r="CL93" s="5">
        <v>35233760.32</v>
      </c>
      <c r="CM93" s="5">
        <v>-26759805.27</v>
      </c>
      <c r="CN93" s="5">
        <v>-2354022.37</v>
      </c>
      <c r="CO93" s="5">
        <v>-2592801.25</v>
      </c>
      <c r="CP93" s="5">
        <v>-31706628.89</v>
      </c>
      <c r="CQ93" s="5">
        <v>-4639501.17</v>
      </c>
      <c r="CR93" s="5">
        <v>15000</v>
      </c>
      <c r="CS93" s="5">
        <v>1695581.9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103732.71</v>
      </c>
      <c r="DC93" s="5">
        <v>-35416.8</v>
      </c>
      <c r="DD93" s="5">
        <v>0</v>
      </c>
      <c r="DE93" s="5">
        <v>-2825186.56</v>
      </c>
      <c r="DF93" s="5">
        <v>701944.87</v>
      </c>
      <c r="DG93" s="5">
        <v>0</v>
      </c>
      <c r="DH93" s="5">
        <v>-165619.89</v>
      </c>
      <c r="DI93" s="5">
        <v>0</v>
      </c>
      <c r="DJ93" s="5">
        <v>-165619.89</v>
      </c>
      <c r="DK93" s="5">
        <v>429228.39</v>
      </c>
      <c r="DL93" s="5">
        <v>579129.76</v>
      </c>
      <c r="DM93" s="5">
        <v>0</v>
      </c>
      <c r="DN93" s="5">
        <v>0</v>
      </c>
      <c r="DO93" s="5">
        <v>0</v>
      </c>
      <c r="DP93" s="5">
        <v>0</v>
      </c>
      <c r="DQ93" s="5">
        <v>609046.45</v>
      </c>
      <c r="DR93" s="5">
        <v>1188176.21</v>
      </c>
      <c r="DS93" s="5">
        <v>0</v>
      </c>
      <c r="DT93" s="5">
        <v>10157378.53</v>
      </c>
      <c r="DU93" s="5">
        <v>0</v>
      </c>
      <c r="DV93" s="5">
        <v>0</v>
      </c>
      <c r="DW93" s="5">
        <v>10157378.53</v>
      </c>
      <c r="DX93" s="11">
        <f>('KOV järjest'!Z93+Z93+BP93+DF93)/CL93</f>
        <v>0.24877599496595545</v>
      </c>
      <c r="DY93" s="11">
        <f t="shared" si="1"/>
        <v>0</v>
      </c>
    </row>
    <row r="94" spans="1:129" ht="12.75">
      <c r="A94" s="3" t="s">
        <v>153</v>
      </c>
      <c r="B94" s="4">
        <v>1860791.56</v>
      </c>
      <c r="C94" s="4">
        <v>5284264.66</v>
      </c>
      <c r="D94" s="4">
        <v>7390133.6</v>
      </c>
      <c r="E94" s="4">
        <v>104971.43</v>
      </c>
      <c r="F94" s="4">
        <v>14640161.25</v>
      </c>
      <c r="G94" s="4">
        <v>-12174157.07</v>
      </c>
      <c r="H94" s="4">
        <v>-782920.25</v>
      </c>
      <c r="I94" s="4">
        <v>-942724.9</v>
      </c>
      <c r="J94" s="4">
        <v>-13899802.22</v>
      </c>
      <c r="K94" s="4">
        <v>-2262514.58</v>
      </c>
      <c r="L94" s="4">
        <v>-81776.59</v>
      </c>
      <c r="M94" s="4">
        <v>1407409</v>
      </c>
      <c r="N94" s="4">
        <v>11362.95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-19761.54</v>
      </c>
      <c r="W94" s="4">
        <v>-8082.39</v>
      </c>
      <c r="X94" s="4">
        <v>0</v>
      </c>
      <c r="Y94" s="4">
        <v>-945280.76</v>
      </c>
      <c r="Z94" s="4">
        <v>-204921.73</v>
      </c>
      <c r="AA94" s="4">
        <v>0</v>
      </c>
      <c r="AB94" s="4">
        <v>-352000</v>
      </c>
      <c r="AC94" s="4">
        <v>0</v>
      </c>
      <c r="AD94" s="4">
        <v>-352000</v>
      </c>
      <c r="AE94" s="4">
        <v>-420330.24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170075.63</v>
      </c>
      <c r="AO94" s="4">
        <v>0</v>
      </c>
      <c r="AP94" s="4">
        <v>0</v>
      </c>
      <c r="AQ94" s="4">
        <v>170075.63</v>
      </c>
      <c r="AR94" s="4">
        <v>1845832.04</v>
      </c>
      <c r="AS94" s="4">
        <v>6652841.51</v>
      </c>
      <c r="AT94" s="4">
        <v>7562992.47</v>
      </c>
      <c r="AU94" s="4">
        <v>126558.11</v>
      </c>
      <c r="AV94" s="4">
        <v>16188224.13</v>
      </c>
      <c r="AW94" s="4">
        <v>-14623171.93</v>
      </c>
      <c r="AX94" s="4">
        <v>-604306.31</v>
      </c>
      <c r="AY94" s="4">
        <v>-731123.65</v>
      </c>
      <c r="AZ94" s="4">
        <v>-15958601.89</v>
      </c>
      <c r="BA94" s="4">
        <v>-302020.95</v>
      </c>
      <c r="BB94" s="4">
        <v>92500</v>
      </c>
      <c r="BC94" s="4">
        <v>434950</v>
      </c>
      <c r="BD94" s="4">
        <v>-25426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998.13</v>
      </c>
      <c r="BM94" s="4">
        <v>0</v>
      </c>
      <c r="BN94" s="4">
        <v>0</v>
      </c>
      <c r="BO94" s="4">
        <v>201001.18</v>
      </c>
      <c r="BP94" s="4">
        <v>430623.42</v>
      </c>
      <c r="BQ94" s="4">
        <v>0</v>
      </c>
      <c r="BR94" s="4">
        <v>0</v>
      </c>
      <c r="BS94" s="4">
        <v>0</v>
      </c>
      <c r="BT94" s="4">
        <v>0</v>
      </c>
      <c r="BU94" s="4">
        <v>1335806.65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1505882.28</v>
      </c>
      <c r="CE94" s="4">
        <v>0</v>
      </c>
      <c r="CF94" s="4">
        <v>0</v>
      </c>
      <c r="CG94" s="4">
        <v>1505882.28</v>
      </c>
      <c r="CH94" s="4">
        <v>1995450.04</v>
      </c>
      <c r="CI94" s="4">
        <v>8695126.76</v>
      </c>
      <c r="CJ94" s="4">
        <v>8406805.49</v>
      </c>
      <c r="CK94" s="4">
        <v>165496.17</v>
      </c>
      <c r="CL94" s="4">
        <v>19262878.46</v>
      </c>
      <c r="CM94" s="4">
        <v>-15338400.93</v>
      </c>
      <c r="CN94" s="4">
        <v>-530223.99</v>
      </c>
      <c r="CO94" s="4">
        <v>-833607.05</v>
      </c>
      <c r="CP94" s="4">
        <v>-16702231.97</v>
      </c>
      <c r="CQ94" s="4">
        <v>-1728723.65</v>
      </c>
      <c r="CR94" s="4">
        <v>65450</v>
      </c>
      <c r="CS94" s="4">
        <v>578000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-4036.51</v>
      </c>
      <c r="DC94" s="4">
        <v>-9817.75</v>
      </c>
      <c r="DD94" s="4">
        <v>0</v>
      </c>
      <c r="DE94" s="4">
        <v>-1089310.16</v>
      </c>
      <c r="DF94" s="4">
        <v>1471336.33</v>
      </c>
      <c r="DG94" s="4">
        <v>0</v>
      </c>
      <c r="DH94" s="4">
        <v>0</v>
      </c>
      <c r="DI94" s="4">
        <v>0</v>
      </c>
      <c r="DJ94" s="4">
        <v>0</v>
      </c>
      <c r="DK94" s="4">
        <v>2327840.01</v>
      </c>
      <c r="DL94" s="4">
        <v>0</v>
      </c>
      <c r="DM94" s="4">
        <v>0</v>
      </c>
      <c r="DN94" s="4">
        <v>0</v>
      </c>
      <c r="DO94" s="4">
        <v>0</v>
      </c>
      <c r="DP94" s="4">
        <v>0</v>
      </c>
      <c r="DQ94" s="4">
        <v>0</v>
      </c>
      <c r="DR94" s="4">
        <v>0</v>
      </c>
      <c r="DS94" s="4">
        <v>0</v>
      </c>
      <c r="DT94" s="4">
        <v>3833722.29</v>
      </c>
      <c r="DU94" s="4">
        <v>0</v>
      </c>
      <c r="DV94" s="4">
        <v>0</v>
      </c>
      <c r="DW94" s="4">
        <v>3833722.29</v>
      </c>
      <c r="DX94" s="11">
        <f>('KOV järjest'!Z94+Z94+BP94+DF94)/CL94</f>
        <v>0.11064137763344431</v>
      </c>
      <c r="DY94" s="11">
        <f t="shared" si="1"/>
        <v>0</v>
      </c>
    </row>
    <row r="95" spans="1:129" ht="12.75">
      <c r="A95" s="3" t="s">
        <v>154</v>
      </c>
      <c r="B95" s="4">
        <v>471412.55</v>
      </c>
      <c r="C95" s="4">
        <v>4114244.95</v>
      </c>
      <c r="D95" s="4">
        <v>3845233.88</v>
      </c>
      <c r="E95" s="4">
        <v>27698.85</v>
      </c>
      <c r="F95" s="4">
        <v>8458590.23</v>
      </c>
      <c r="G95" s="4">
        <v>-7014176.77</v>
      </c>
      <c r="H95" s="4">
        <v>-627682.14</v>
      </c>
      <c r="I95" s="4">
        <v>-304871.87</v>
      </c>
      <c r="J95" s="4">
        <v>-7946730.78</v>
      </c>
      <c r="K95" s="4">
        <v>-51461.2</v>
      </c>
      <c r="L95" s="4">
        <v>0</v>
      </c>
      <c r="M95" s="4">
        <v>545400</v>
      </c>
      <c r="N95" s="4">
        <v>0</v>
      </c>
      <c r="O95" s="4">
        <v>0</v>
      </c>
      <c r="P95" s="4">
        <v>0</v>
      </c>
      <c r="Q95" s="4">
        <v>0</v>
      </c>
      <c r="R95" s="4">
        <v>-153000</v>
      </c>
      <c r="S95" s="4">
        <v>0</v>
      </c>
      <c r="T95" s="4">
        <v>0</v>
      </c>
      <c r="U95" s="4">
        <v>0</v>
      </c>
      <c r="V95" s="4">
        <v>-26964.19</v>
      </c>
      <c r="W95" s="4">
        <v>-28377.96</v>
      </c>
      <c r="X95" s="4">
        <v>0</v>
      </c>
      <c r="Y95" s="4">
        <v>313974.61</v>
      </c>
      <c r="Z95" s="4">
        <v>825834.06</v>
      </c>
      <c r="AA95" s="4">
        <v>0</v>
      </c>
      <c r="AB95" s="4">
        <v>-240000</v>
      </c>
      <c r="AC95" s="4">
        <v>0</v>
      </c>
      <c r="AD95" s="4">
        <v>-240000</v>
      </c>
      <c r="AE95" s="4">
        <v>499502.98</v>
      </c>
      <c r="AF95" s="4">
        <v>521000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521000</v>
      </c>
      <c r="AM95" s="4">
        <v>0</v>
      </c>
      <c r="AN95" s="4">
        <v>728020.71</v>
      </c>
      <c r="AO95" s="4">
        <v>0</v>
      </c>
      <c r="AP95" s="4">
        <v>0</v>
      </c>
      <c r="AQ95" s="4">
        <v>728020.71</v>
      </c>
      <c r="AR95" s="4">
        <v>257255.43</v>
      </c>
      <c r="AS95" s="4">
        <v>4884762.27</v>
      </c>
      <c r="AT95" s="4">
        <v>3766003.06</v>
      </c>
      <c r="AU95" s="4">
        <v>40765.88</v>
      </c>
      <c r="AV95" s="4">
        <v>8948786.64</v>
      </c>
      <c r="AW95" s="4">
        <v>-7913234.68</v>
      </c>
      <c r="AX95" s="4">
        <v>-575295</v>
      </c>
      <c r="AY95" s="4">
        <v>-1351044.7</v>
      </c>
      <c r="AZ95" s="4">
        <v>-9839574.38</v>
      </c>
      <c r="BA95" s="4">
        <v>-5510047.79</v>
      </c>
      <c r="BB95" s="4">
        <v>32000</v>
      </c>
      <c r="BC95" s="4">
        <v>4225434.74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-59388.89</v>
      </c>
      <c r="BM95" s="4">
        <v>-60269.49</v>
      </c>
      <c r="BN95" s="4">
        <v>0</v>
      </c>
      <c r="BO95" s="4">
        <v>-1312001.94</v>
      </c>
      <c r="BP95" s="4">
        <v>-2202789.68</v>
      </c>
      <c r="BQ95" s="4">
        <v>4584999.85</v>
      </c>
      <c r="BR95" s="4">
        <v>-2192000</v>
      </c>
      <c r="BS95" s="4">
        <v>0</v>
      </c>
      <c r="BT95" s="4">
        <v>2392999.85</v>
      </c>
      <c r="BU95" s="4">
        <v>342143.66</v>
      </c>
      <c r="BV95" s="4">
        <v>2913999.85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2913999.85</v>
      </c>
      <c r="CC95" s="4">
        <v>0</v>
      </c>
      <c r="CD95" s="4">
        <v>1070164.37</v>
      </c>
      <c r="CE95" s="4">
        <v>0</v>
      </c>
      <c r="CF95" s="4">
        <v>0</v>
      </c>
      <c r="CG95" s="4">
        <v>1070164.37</v>
      </c>
      <c r="CH95" s="4">
        <v>305987.49</v>
      </c>
      <c r="CI95" s="4">
        <v>6028532.79</v>
      </c>
      <c r="CJ95" s="4">
        <v>4216088.59</v>
      </c>
      <c r="CK95" s="4">
        <v>36087.84</v>
      </c>
      <c r="CL95" s="4">
        <v>10586696.71</v>
      </c>
      <c r="CM95" s="4">
        <v>-8826255.45</v>
      </c>
      <c r="CN95" s="4">
        <v>-697798.35</v>
      </c>
      <c r="CO95" s="4">
        <v>-717600.79</v>
      </c>
      <c r="CP95" s="4">
        <v>-10241654.59</v>
      </c>
      <c r="CQ95" s="4">
        <v>-1718019.38</v>
      </c>
      <c r="CR95" s="4">
        <v>5000</v>
      </c>
      <c r="CS95" s="4">
        <v>1578052.61</v>
      </c>
      <c r="CT95" s="4">
        <v>-14261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-129551.02</v>
      </c>
      <c r="DC95" s="4">
        <v>-125583.68</v>
      </c>
      <c r="DD95" s="4">
        <v>0</v>
      </c>
      <c r="DE95" s="4">
        <v>-278778.79</v>
      </c>
      <c r="DF95" s="4">
        <v>66263.33</v>
      </c>
      <c r="DG95" s="4">
        <v>1188027.69</v>
      </c>
      <c r="DH95" s="4">
        <v>-116000</v>
      </c>
      <c r="DI95" s="4">
        <v>0</v>
      </c>
      <c r="DJ95" s="4">
        <v>1072027.69</v>
      </c>
      <c r="DK95" s="4">
        <v>725738.62</v>
      </c>
      <c r="DL95" s="4">
        <v>3986027.54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3986027.54</v>
      </c>
      <c r="DS95" s="4">
        <v>0</v>
      </c>
      <c r="DT95" s="4">
        <v>1795902.99</v>
      </c>
      <c r="DU95" s="4">
        <v>0</v>
      </c>
      <c r="DV95" s="4">
        <v>0</v>
      </c>
      <c r="DW95" s="4">
        <v>1795902.99</v>
      </c>
      <c r="DX95" s="11">
        <f>('KOV järjest'!Z95+Z95+BP95+DF95)/CL95</f>
        <v>-0.10278803859301264</v>
      </c>
      <c r="DY95" s="11">
        <f t="shared" si="1"/>
        <v>0.20687515756744482</v>
      </c>
    </row>
    <row r="96" spans="1:129" ht="12.75">
      <c r="A96" s="3" t="s">
        <v>155</v>
      </c>
      <c r="B96" s="4">
        <v>37652779.87</v>
      </c>
      <c r="C96" s="4">
        <v>100334404.84</v>
      </c>
      <c r="D96" s="4">
        <v>34089449.09</v>
      </c>
      <c r="E96" s="4">
        <v>1144378.11</v>
      </c>
      <c r="F96" s="4">
        <v>173221011.91</v>
      </c>
      <c r="G96" s="4">
        <v>-149236476.34</v>
      </c>
      <c r="H96" s="4">
        <v>-5886444.0600000005</v>
      </c>
      <c r="I96" s="4">
        <v>-13169177.2</v>
      </c>
      <c r="J96" s="4">
        <v>-168292097.6</v>
      </c>
      <c r="K96" s="4">
        <v>-23397084.5</v>
      </c>
      <c r="L96" s="4">
        <v>6699103.35</v>
      </c>
      <c r="M96" s="4">
        <v>1160160.16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380000</v>
      </c>
      <c r="T96" s="4">
        <v>0</v>
      </c>
      <c r="U96" s="4">
        <v>151377.68</v>
      </c>
      <c r="V96" s="4">
        <v>-1879673.41</v>
      </c>
      <c r="W96" s="4">
        <v>-2619029.25</v>
      </c>
      <c r="X96" s="4">
        <v>0</v>
      </c>
      <c r="Y96" s="4">
        <v>-16886116.72</v>
      </c>
      <c r="Z96" s="4">
        <v>-11957202.41</v>
      </c>
      <c r="AA96" s="4">
        <v>21912921.08</v>
      </c>
      <c r="AB96" s="4">
        <v>-18568069.32</v>
      </c>
      <c r="AC96" s="4">
        <v>0</v>
      </c>
      <c r="AD96" s="4">
        <v>3344851.76</v>
      </c>
      <c r="AE96" s="4">
        <v>-3813179.3</v>
      </c>
      <c r="AF96" s="4">
        <v>61890595.94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61890595.94</v>
      </c>
      <c r="AM96" s="4">
        <v>0</v>
      </c>
      <c r="AN96" s="4">
        <v>5134138.4</v>
      </c>
      <c r="AO96" s="4">
        <v>0</v>
      </c>
      <c r="AP96" s="4">
        <v>0</v>
      </c>
      <c r="AQ96" s="4">
        <v>5134138.4</v>
      </c>
      <c r="AR96" s="4">
        <v>32625172.54</v>
      </c>
      <c r="AS96" s="4">
        <v>120020745.31</v>
      </c>
      <c r="AT96" s="4">
        <v>33018727.8</v>
      </c>
      <c r="AU96" s="4">
        <v>1998494.04</v>
      </c>
      <c r="AV96" s="4">
        <v>187663139.69</v>
      </c>
      <c r="AW96" s="4">
        <v>-153217809.09</v>
      </c>
      <c r="AX96" s="4">
        <v>-8777505.94</v>
      </c>
      <c r="AY96" s="4">
        <v>-16254027.63</v>
      </c>
      <c r="AZ96" s="4">
        <v>-178249342.66</v>
      </c>
      <c r="BA96" s="4">
        <v>-60093029.09</v>
      </c>
      <c r="BB96" s="4">
        <v>9604227</v>
      </c>
      <c r="BC96" s="4">
        <v>22240913.73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300000</v>
      </c>
      <c r="BJ96" s="4">
        <v>-637015.47</v>
      </c>
      <c r="BK96" s="4">
        <v>88782.8</v>
      </c>
      <c r="BL96" s="4">
        <v>-2907144.26</v>
      </c>
      <c r="BM96" s="4">
        <v>-3330884.31</v>
      </c>
      <c r="BN96" s="4">
        <v>-328572</v>
      </c>
      <c r="BO96" s="4">
        <v>-31731837.29</v>
      </c>
      <c r="BP96" s="4">
        <v>-22318040.26</v>
      </c>
      <c r="BQ96" s="4">
        <v>39661157.49</v>
      </c>
      <c r="BR96" s="4">
        <v>-23434694.35</v>
      </c>
      <c r="BS96" s="4">
        <v>0</v>
      </c>
      <c r="BT96" s="4">
        <v>16226463.14</v>
      </c>
      <c r="BU96" s="4">
        <v>-1654320.49</v>
      </c>
      <c r="BV96" s="4">
        <v>77589427.18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77589427.18</v>
      </c>
      <c r="CC96" s="4">
        <v>0</v>
      </c>
      <c r="CD96" s="4">
        <v>3479817.91</v>
      </c>
      <c r="CE96" s="4">
        <v>0</v>
      </c>
      <c r="CF96" s="4">
        <v>0</v>
      </c>
      <c r="CG96" s="4">
        <v>3479817.91</v>
      </c>
      <c r="CH96" s="4">
        <v>35049965.09</v>
      </c>
      <c r="CI96" s="4">
        <v>149136616.52</v>
      </c>
      <c r="CJ96" s="4">
        <v>34393244.66</v>
      </c>
      <c r="CK96" s="4">
        <v>1550359.72</v>
      </c>
      <c r="CL96" s="4">
        <v>220130185.99</v>
      </c>
      <c r="CM96" s="4">
        <v>-177890413.99</v>
      </c>
      <c r="CN96" s="4">
        <v>-9942401.33</v>
      </c>
      <c r="CO96" s="4">
        <v>-18902992.57</v>
      </c>
      <c r="CP96" s="4">
        <v>-206735807.89</v>
      </c>
      <c r="CQ96" s="4">
        <v>-54022204.38</v>
      </c>
      <c r="CR96" s="4">
        <v>5278008</v>
      </c>
      <c r="CS96" s="4">
        <v>7799392.35</v>
      </c>
      <c r="CT96" s="4">
        <v>0</v>
      </c>
      <c r="CU96" s="4">
        <v>1002440.75</v>
      </c>
      <c r="CV96" s="4">
        <v>0</v>
      </c>
      <c r="CW96" s="4">
        <v>0</v>
      </c>
      <c r="CX96" s="4">
        <v>0</v>
      </c>
      <c r="CY96" s="4">
        <v>0</v>
      </c>
      <c r="CZ96" s="4">
        <v>-49476</v>
      </c>
      <c r="DA96" s="4">
        <v>218794.11</v>
      </c>
      <c r="DB96" s="4">
        <v>-4846846.39</v>
      </c>
      <c r="DC96" s="4">
        <v>-4878420.33</v>
      </c>
      <c r="DD96" s="4">
        <v>0</v>
      </c>
      <c r="DE96" s="4">
        <v>-44619891.56</v>
      </c>
      <c r="DF96" s="4">
        <v>-31225513.46</v>
      </c>
      <c r="DG96" s="4">
        <v>44296887.63</v>
      </c>
      <c r="DH96" s="4">
        <v>-19388351.01</v>
      </c>
      <c r="DI96" s="4">
        <v>0</v>
      </c>
      <c r="DJ96" s="4">
        <v>24908536.62</v>
      </c>
      <c r="DK96" s="4">
        <v>-5684.81</v>
      </c>
      <c r="DL96" s="4">
        <v>102497963.69</v>
      </c>
      <c r="DM96" s="4">
        <v>0</v>
      </c>
      <c r="DN96" s="4">
        <v>0</v>
      </c>
      <c r="DO96" s="4">
        <v>0</v>
      </c>
      <c r="DP96" s="4">
        <v>0</v>
      </c>
      <c r="DQ96" s="4">
        <v>0</v>
      </c>
      <c r="DR96" s="4">
        <v>102497963.69</v>
      </c>
      <c r="DS96" s="4">
        <v>0</v>
      </c>
      <c r="DT96" s="4">
        <v>3474133.1</v>
      </c>
      <c r="DU96" s="4">
        <v>0</v>
      </c>
      <c r="DV96" s="4">
        <v>0</v>
      </c>
      <c r="DW96" s="4">
        <v>3474133.1</v>
      </c>
      <c r="DX96" s="11">
        <f>('KOV järjest'!Z96+Z96+BP96+DF96)/CL96</f>
        <v>-0.3421468531054685</v>
      </c>
      <c r="DY96" s="11">
        <f t="shared" si="1"/>
        <v>0.44984212476201885</v>
      </c>
    </row>
    <row r="97" spans="1:129" ht="12.75">
      <c r="A97" s="3" t="s">
        <v>156</v>
      </c>
      <c r="B97" s="4">
        <v>796732.63</v>
      </c>
      <c r="C97" s="4">
        <v>4407996.74</v>
      </c>
      <c r="D97" s="4">
        <v>2427084.44</v>
      </c>
      <c r="E97" s="4">
        <v>6881732</v>
      </c>
      <c r="F97" s="4">
        <v>14513545.81</v>
      </c>
      <c r="G97" s="4">
        <v>-10092535.47</v>
      </c>
      <c r="H97" s="4">
        <v>-1128404.29</v>
      </c>
      <c r="I97" s="4">
        <v>-871789.74</v>
      </c>
      <c r="J97" s="4">
        <v>-12092729.5</v>
      </c>
      <c r="K97" s="4">
        <v>-1843175.86</v>
      </c>
      <c r="L97" s="4">
        <v>66000</v>
      </c>
      <c r="M97" s="4">
        <v>583531.4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-52527.63</v>
      </c>
      <c r="W97" s="4">
        <v>-56973.99</v>
      </c>
      <c r="X97" s="4">
        <v>0</v>
      </c>
      <c r="Y97" s="4">
        <v>-1246172.09</v>
      </c>
      <c r="Z97" s="4">
        <v>1174644.22</v>
      </c>
      <c r="AA97" s="4">
        <v>579973.49</v>
      </c>
      <c r="AB97" s="4">
        <v>-519431.93</v>
      </c>
      <c r="AC97" s="4">
        <v>0</v>
      </c>
      <c r="AD97" s="4">
        <v>60541.56</v>
      </c>
      <c r="AE97" s="4">
        <v>1006225.28</v>
      </c>
      <c r="AF97" s="4">
        <v>1455934.04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1455934.04</v>
      </c>
      <c r="AM97" s="4">
        <v>0</v>
      </c>
      <c r="AN97" s="4">
        <v>2186568.84</v>
      </c>
      <c r="AO97" s="4">
        <v>0</v>
      </c>
      <c r="AP97" s="4">
        <v>0</v>
      </c>
      <c r="AQ97" s="4">
        <v>2186568.84</v>
      </c>
      <c r="AR97" s="4">
        <v>1193873.02</v>
      </c>
      <c r="AS97" s="4">
        <v>5412034.13</v>
      </c>
      <c r="AT97" s="4">
        <v>2663326.81</v>
      </c>
      <c r="AU97" s="4">
        <v>7415940.79</v>
      </c>
      <c r="AV97" s="4">
        <v>16685174.75</v>
      </c>
      <c r="AW97" s="4">
        <v>-10818299.29</v>
      </c>
      <c r="AX97" s="4">
        <v>-1286160.8</v>
      </c>
      <c r="AY97" s="4">
        <v>-1220707.72</v>
      </c>
      <c r="AZ97" s="4">
        <v>-13325167.81</v>
      </c>
      <c r="BA97" s="4">
        <v>-3526233.59</v>
      </c>
      <c r="BB97" s="4">
        <v>65000</v>
      </c>
      <c r="BC97" s="4">
        <v>615269.4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-41692.41</v>
      </c>
      <c r="BM97" s="4">
        <v>-48083.16</v>
      </c>
      <c r="BN97" s="4">
        <v>0</v>
      </c>
      <c r="BO97" s="4">
        <v>-2887656.6</v>
      </c>
      <c r="BP97" s="4">
        <v>472350.34</v>
      </c>
      <c r="BQ97" s="4">
        <v>0</v>
      </c>
      <c r="BR97" s="4">
        <v>-393661.41</v>
      </c>
      <c r="BS97" s="4">
        <v>0</v>
      </c>
      <c r="BT97" s="4">
        <v>-393661.41</v>
      </c>
      <c r="BU97" s="4">
        <v>-367342.7</v>
      </c>
      <c r="BV97" s="4">
        <v>1062272.63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1062272.63</v>
      </c>
      <c r="CC97" s="4">
        <v>0</v>
      </c>
      <c r="CD97" s="4">
        <v>1819226.14</v>
      </c>
      <c r="CE97" s="4">
        <v>0</v>
      </c>
      <c r="CF97" s="4">
        <v>0</v>
      </c>
      <c r="CG97" s="4">
        <v>1819226.14</v>
      </c>
      <c r="CH97" s="5">
        <v>1221350.68</v>
      </c>
      <c r="CI97" s="5">
        <v>6272350.51</v>
      </c>
      <c r="CJ97" s="5">
        <v>2802731.61</v>
      </c>
      <c r="CK97" s="5">
        <v>9977659.94</v>
      </c>
      <c r="CL97" s="5">
        <v>20274092.74</v>
      </c>
      <c r="CM97" s="5">
        <v>-12838445.45</v>
      </c>
      <c r="CN97" s="5">
        <v>-1124519.95</v>
      </c>
      <c r="CO97" s="5">
        <v>-1343604.04</v>
      </c>
      <c r="CP97" s="5">
        <v>-15306569.44</v>
      </c>
      <c r="CQ97" s="5">
        <v>-3637858.76</v>
      </c>
      <c r="CR97" s="5">
        <v>0</v>
      </c>
      <c r="CS97" s="5">
        <v>732850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-36436.94</v>
      </c>
      <c r="DC97" s="5">
        <v>-41248.11</v>
      </c>
      <c r="DD97" s="5">
        <v>0</v>
      </c>
      <c r="DE97" s="5">
        <v>-2941445.7</v>
      </c>
      <c r="DF97" s="5">
        <v>2026077.6</v>
      </c>
      <c r="DG97" s="5">
        <v>0</v>
      </c>
      <c r="DH97" s="5">
        <v>-396285.89</v>
      </c>
      <c r="DI97" s="5">
        <v>0</v>
      </c>
      <c r="DJ97" s="5">
        <v>-396285.89</v>
      </c>
      <c r="DK97" s="5">
        <v>445597.56</v>
      </c>
      <c r="DL97" s="5">
        <v>665986.74</v>
      </c>
      <c r="DM97" s="5">
        <v>0</v>
      </c>
      <c r="DN97" s="5">
        <v>0</v>
      </c>
      <c r="DO97" s="5">
        <v>0</v>
      </c>
      <c r="DP97" s="5">
        <v>0</v>
      </c>
      <c r="DQ97" s="5">
        <v>0</v>
      </c>
      <c r="DR97" s="5">
        <v>665986.74</v>
      </c>
      <c r="DS97" s="5">
        <v>0</v>
      </c>
      <c r="DT97" s="5">
        <v>2264823.7</v>
      </c>
      <c r="DU97" s="5">
        <v>0</v>
      </c>
      <c r="DV97" s="5">
        <v>0</v>
      </c>
      <c r="DW97" s="5">
        <v>2264823.7</v>
      </c>
      <c r="DX97" s="11">
        <f>('KOV järjest'!Z97+Z97+BP97+DF97)/CL97</f>
        <v>0.16507428139543967</v>
      </c>
      <c r="DY97" s="11">
        <f t="shared" si="1"/>
        <v>0</v>
      </c>
    </row>
    <row r="98" spans="1:129" ht="12.75">
      <c r="A98" s="3" t="s">
        <v>157</v>
      </c>
      <c r="B98" s="4">
        <v>1325100.06</v>
      </c>
      <c r="C98" s="4">
        <v>4243632.78</v>
      </c>
      <c r="D98" s="4">
        <v>4536765</v>
      </c>
      <c r="E98" s="4">
        <v>24582.29</v>
      </c>
      <c r="F98" s="4">
        <v>10130080.13</v>
      </c>
      <c r="G98" s="4">
        <v>-8006074.1</v>
      </c>
      <c r="H98" s="4">
        <v>-1327585.23</v>
      </c>
      <c r="I98" s="4">
        <v>-478538.85</v>
      </c>
      <c r="J98" s="4">
        <v>-9812198.18</v>
      </c>
      <c r="K98" s="4">
        <v>-521758.96</v>
      </c>
      <c r="L98" s="4">
        <v>0</v>
      </c>
      <c r="M98" s="4">
        <v>542000</v>
      </c>
      <c r="N98" s="4">
        <v>-10000</v>
      </c>
      <c r="O98" s="4">
        <v>0</v>
      </c>
      <c r="P98" s="4">
        <v>0</v>
      </c>
      <c r="Q98" s="4">
        <v>0</v>
      </c>
      <c r="R98" s="4">
        <v>-33000</v>
      </c>
      <c r="S98" s="4">
        <v>0</v>
      </c>
      <c r="T98" s="4">
        <v>0</v>
      </c>
      <c r="U98" s="4">
        <v>0</v>
      </c>
      <c r="V98" s="4">
        <v>-43961.21</v>
      </c>
      <c r="W98" s="4">
        <v>-44040.36</v>
      </c>
      <c r="X98" s="4">
        <v>0</v>
      </c>
      <c r="Y98" s="4">
        <v>-66720.17</v>
      </c>
      <c r="Z98" s="4">
        <v>251161.78</v>
      </c>
      <c r="AA98" s="4">
        <v>429666.77</v>
      </c>
      <c r="AB98" s="4">
        <v>-128031.57</v>
      </c>
      <c r="AC98" s="4">
        <v>0</v>
      </c>
      <c r="AD98" s="4">
        <v>301635.2</v>
      </c>
      <c r="AE98" s="4">
        <v>115459.95</v>
      </c>
      <c r="AF98" s="4">
        <v>970790.5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970790.5</v>
      </c>
      <c r="AM98" s="4">
        <v>0</v>
      </c>
      <c r="AN98" s="4">
        <v>234420.13</v>
      </c>
      <c r="AO98" s="4">
        <v>0</v>
      </c>
      <c r="AP98" s="4">
        <v>0</v>
      </c>
      <c r="AQ98" s="4">
        <v>234420.13</v>
      </c>
      <c r="AR98" s="4">
        <v>1706801.3</v>
      </c>
      <c r="AS98" s="4">
        <v>5472616.65</v>
      </c>
      <c r="AT98" s="4">
        <v>4561973.59</v>
      </c>
      <c r="AU98" s="4">
        <v>46973.27</v>
      </c>
      <c r="AV98" s="4">
        <v>11788364.81</v>
      </c>
      <c r="AW98" s="4">
        <v>-9315037.36</v>
      </c>
      <c r="AX98" s="4">
        <v>-1476711.27</v>
      </c>
      <c r="AY98" s="4">
        <v>-588425.61</v>
      </c>
      <c r="AZ98" s="4">
        <v>-11380174.24</v>
      </c>
      <c r="BA98" s="4">
        <v>-416116.6</v>
      </c>
      <c r="BB98" s="4">
        <v>1600</v>
      </c>
      <c r="BC98" s="4">
        <v>1196000</v>
      </c>
      <c r="BD98" s="4">
        <v>-25865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-49832.02</v>
      </c>
      <c r="BM98" s="4">
        <v>-50093.88</v>
      </c>
      <c r="BN98" s="4">
        <v>0</v>
      </c>
      <c r="BO98" s="4">
        <v>705786.38</v>
      </c>
      <c r="BP98" s="4">
        <v>1113976.95</v>
      </c>
      <c r="BQ98" s="4">
        <v>619358.08</v>
      </c>
      <c r="BR98" s="4">
        <v>-192846.49</v>
      </c>
      <c r="BS98" s="4">
        <v>0</v>
      </c>
      <c r="BT98" s="4">
        <v>426511.59</v>
      </c>
      <c r="BU98" s="4">
        <v>1035946.37</v>
      </c>
      <c r="BV98" s="4">
        <v>1397302.09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1397302.09</v>
      </c>
      <c r="CC98" s="4">
        <v>0</v>
      </c>
      <c r="CD98" s="4">
        <v>1270366.5</v>
      </c>
      <c r="CE98" s="4">
        <v>0</v>
      </c>
      <c r="CF98" s="4">
        <v>0</v>
      </c>
      <c r="CG98" s="4">
        <v>1270366.5</v>
      </c>
      <c r="CH98" s="4">
        <v>991936.59</v>
      </c>
      <c r="CI98" s="4">
        <v>6956741.28</v>
      </c>
      <c r="CJ98" s="4">
        <v>4643839.65</v>
      </c>
      <c r="CK98" s="4">
        <v>45387.61</v>
      </c>
      <c r="CL98" s="4">
        <v>12637905.13</v>
      </c>
      <c r="CM98" s="4">
        <v>-10274784.01</v>
      </c>
      <c r="CN98" s="4">
        <v>-1330687.36</v>
      </c>
      <c r="CO98" s="4">
        <v>-831835.03</v>
      </c>
      <c r="CP98" s="4">
        <v>-12437306.4</v>
      </c>
      <c r="CQ98" s="4">
        <v>-1898139.52</v>
      </c>
      <c r="CR98" s="4">
        <v>16000</v>
      </c>
      <c r="CS98" s="4">
        <v>1352000</v>
      </c>
      <c r="CT98" s="4">
        <v>-134962</v>
      </c>
      <c r="CU98" s="4">
        <v>0</v>
      </c>
      <c r="CV98" s="4">
        <v>0</v>
      </c>
      <c r="CW98" s="4">
        <v>0</v>
      </c>
      <c r="CX98" s="4">
        <v>-385500</v>
      </c>
      <c r="CY98" s="4">
        <v>0</v>
      </c>
      <c r="CZ98" s="4">
        <v>0</v>
      </c>
      <c r="DA98" s="4">
        <v>0</v>
      </c>
      <c r="DB98" s="4">
        <v>-72683.13</v>
      </c>
      <c r="DC98" s="4">
        <v>-72972.5</v>
      </c>
      <c r="DD98" s="4">
        <v>0</v>
      </c>
      <c r="DE98" s="4">
        <v>-1123284.65</v>
      </c>
      <c r="DF98" s="4">
        <v>-922685.92</v>
      </c>
      <c r="DG98" s="4">
        <v>186991.52</v>
      </c>
      <c r="DH98" s="4">
        <v>-327432.44</v>
      </c>
      <c r="DI98" s="4">
        <v>0</v>
      </c>
      <c r="DJ98" s="4">
        <v>-140440.92</v>
      </c>
      <c r="DK98" s="4">
        <v>-347478.26</v>
      </c>
      <c r="DL98" s="4">
        <v>1256861.17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1256861.17</v>
      </c>
      <c r="DS98" s="4">
        <v>0</v>
      </c>
      <c r="DT98" s="4">
        <v>922888.24</v>
      </c>
      <c r="DU98" s="4">
        <v>0</v>
      </c>
      <c r="DV98" s="4">
        <v>0</v>
      </c>
      <c r="DW98" s="4">
        <v>922888.24</v>
      </c>
      <c r="DX98" s="11">
        <f>('KOV järjest'!Z98+Z98+BP98+DF98)/CL98</f>
        <v>0.006230500165180449</v>
      </c>
      <c r="DY98" s="11">
        <f t="shared" si="1"/>
        <v>0.026426288737301188</v>
      </c>
    </row>
    <row r="99" spans="1:129" ht="12.75">
      <c r="A99" s="3" t="s">
        <v>158</v>
      </c>
      <c r="B99" s="4">
        <v>309818.72</v>
      </c>
      <c r="C99" s="4">
        <v>2287446.99</v>
      </c>
      <c r="D99" s="4">
        <v>3949379.58</v>
      </c>
      <c r="E99" s="4">
        <v>14165.32</v>
      </c>
      <c r="F99" s="4">
        <v>6560810.61</v>
      </c>
      <c r="G99" s="4">
        <v>-5336084</v>
      </c>
      <c r="H99" s="4">
        <v>-756288.12</v>
      </c>
      <c r="I99" s="4">
        <v>-243657.41</v>
      </c>
      <c r="J99" s="4">
        <v>-6336029.53</v>
      </c>
      <c r="K99" s="4">
        <v>-63839.55</v>
      </c>
      <c r="L99" s="4">
        <v>0</v>
      </c>
      <c r="M99" s="4">
        <v>346000</v>
      </c>
      <c r="N99" s="4">
        <v>0</v>
      </c>
      <c r="O99" s="4">
        <v>0</v>
      </c>
      <c r="P99" s="4">
        <v>0</v>
      </c>
      <c r="Q99" s="4">
        <v>0</v>
      </c>
      <c r="R99" s="4">
        <v>-151500</v>
      </c>
      <c r="S99" s="4">
        <v>0</v>
      </c>
      <c r="T99" s="4">
        <v>0</v>
      </c>
      <c r="U99" s="4">
        <v>0</v>
      </c>
      <c r="V99" s="4">
        <v>-1629.02</v>
      </c>
      <c r="W99" s="4">
        <v>-1629.02</v>
      </c>
      <c r="X99" s="4">
        <v>0</v>
      </c>
      <c r="Y99" s="4">
        <v>129031.43</v>
      </c>
      <c r="Z99" s="4">
        <v>353812.51</v>
      </c>
      <c r="AA99" s="4">
        <v>0</v>
      </c>
      <c r="AB99" s="4">
        <v>-440257.34</v>
      </c>
      <c r="AC99" s="4">
        <v>0</v>
      </c>
      <c r="AD99" s="4">
        <v>-440257.34</v>
      </c>
      <c r="AE99" s="4">
        <v>224081.01</v>
      </c>
      <c r="AF99" s="4">
        <v>6940.57</v>
      </c>
      <c r="AG99" s="4">
        <v>0</v>
      </c>
      <c r="AH99" s="4">
        <v>260586.5</v>
      </c>
      <c r="AI99" s="4">
        <v>0</v>
      </c>
      <c r="AJ99" s="4">
        <v>0</v>
      </c>
      <c r="AK99" s="4">
        <v>0</v>
      </c>
      <c r="AL99" s="4">
        <v>267527.07</v>
      </c>
      <c r="AM99" s="4">
        <v>0</v>
      </c>
      <c r="AN99" s="4">
        <v>414718.81</v>
      </c>
      <c r="AO99" s="4">
        <v>0</v>
      </c>
      <c r="AP99" s="4">
        <v>0</v>
      </c>
      <c r="AQ99" s="4">
        <v>414718.81</v>
      </c>
      <c r="AR99" s="4">
        <v>291360.97</v>
      </c>
      <c r="AS99" s="4">
        <v>2682275.71</v>
      </c>
      <c r="AT99" s="4">
        <v>4127786.41</v>
      </c>
      <c r="AU99" s="4">
        <v>27471.67</v>
      </c>
      <c r="AV99" s="4">
        <v>7128894.76</v>
      </c>
      <c r="AW99" s="4">
        <v>-6558392.68</v>
      </c>
      <c r="AX99" s="4">
        <v>-859433.8</v>
      </c>
      <c r="AY99" s="4">
        <v>-1141867.39</v>
      </c>
      <c r="AZ99" s="4">
        <v>-8559693.87</v>
      </c>
      <c r="BA99" s="4">
        <v>-4201111.02</v>
      </c>
      <c r="BB99" s="4">
        <v>126500</v>
      </c>
      <c r="BC99" s="4">
        <v>3083364.64</v>
      </c>
      <c r="BD99" s="4">
        <v>-1000</v>
      </c>
      <c r="BE99" s="4">
        <v>0</v>
      </c>
      <c r="BF99" s="4">
        <v>0</v>
      </c>
      <c r="BG99" s="4">
        <v>0</v>
      </c>
      <c r="BH99" s="4">
        <v>-315000</v>
      </c>
      <c r="BI99" s="4">
        <v>0</v>
      </c>
      <c r="BJ99" s="4">
        <v>0</v>
      </c>
      <c r="BK99" s="4">
        <v>0</v>
      </c>
      <c r="BL99" s="4">
        <v>-29653.72</v>
      </c>
      <c r="BM99" s="4">
        <v>-29833.65</v>
      </c>
      <c r="BN99" s="4">
        <v>0</v>
      </c>
      <c r="BO99" s="4">
        <v>-1336900.1</v>
      </c>
      <c r="BP99" s="4">
        <v>-2767699.21</v>
      </c>
      <c r="BQ99" s="4">
        <v>3175000</v>
      </c>
      <c r="BR99" s="4">
        <v>-48515.99</v>
      </c>
      <c r="BS99" s="4">
        <v>0</v>
      </c>
      <c r="BT99" s="4">
        <v>3126484.01</v>
      </c>
      <c r="BU99" s="4">
        <v>-319017.39</v>
      </c>
      <c r="BV99" s="4">
        <v>3133424.58</v>
      </c>
      <c r="BW99" s="4">
        <v>0</v>
      </c>
      <c r="BX99" s="4">
        <v>711585</v>
      </c>
      <c r="BY99" s="4">
        <v>0</v>
      </c>
      <c r="BZ99" s="4">
        <v>0</v>
      </c>
      <c r="CA99" s="4">
        <v>0</v>
      </c>
      <c r="CB99" s="4">
        <v>3845009.58</v>
      </c>
      <c r="CC99" s="4">
        <v>0</v>
      </c>
      <c r="CD99" s="4">
        <v>95701.42</v>
      </c>
      <c r="CE99" s="4">
        <v>0</v>
      </c>
      <c r="CF99" s="4">
        <v>0</v>
      </c>
      <c r="CG99" s="4">
        <v>95701.42</v>
      </c>
      <c r="CH99" s="5">
        <v>183306.52</v>
      </c>
      <c r="CI99" s="5">
        <v>3411295.68</v>
      </c>
      <c r="CJ99" s="5">
        <v>4518256.02</v>
      </c>
      <c r="CK99" s="5">
        <v>18474.45</v>
      </c>
      <c r="CL99" s="5">
        <v>8131332.67</v>
      </c>
      <c r="CM99" s="5">
        <v>-6141930.66</v>
      </c>
      <c r="CN99" s="5">
        <v>-842552.19</v>
      </c>
      <c r="CO99" s="5">
        <v>-994331.13</v>
      </c>
      <c r="CP99" s="5">
        <v>-7978813.98</v>
      </c>
      <c r="CQ99" s="5">
        <v>-4128777.56</v>
      </c>
      <c r="CR99" s="5">
        <v>0</v>
      </c>
      <c r="CS99" s="5">
        <v>2868219.43</v>
      </c>
      <c r="CT99" s="5">
        <v>-293176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-150563.37</v>
      </c>
      <c r="DC99" s="5">
        <v>-150677.48</v>
      </c>
      <c r="DD99" s="5">
        <v>0</v>
      </c>
      <c r="DE99" s="5">
        <v>-1704297.5</v>
      </c>
      <c r="DF99" s="5">
        <v>-1551778.81</v>
      </c>
      <c r="DG99" s="5">
        <v>2146000</v>
      </c>
      <c r="DH99" s="5">
        <v>-1424952.96</v>
      </c>
      <c r="DI99" s="5">
        <v>0</v>
      </c>
      <c r="DJ99" s="5">
        <v>721047.04</v>
      </c>
      <c r="DK99" s="5">
        <v>132090.44</v>
      </c>
      <c r="DL99" s="5">
        <v>3854471.62</v>
      </c>
      <c r="DM99" s="5">
        <v>0</v>
      </c>
      <c r="DN99" s="5">
        <v>572444.4</v>
      </c>
      <c r="DO99" s="5">
        <v>0</v>
      </c>
      <c r="DP99" s="5">
        <v>0</v>
      </c>
      <c r="DQ99" s="5">
        <v>0</v>
      </c>
      <c r="DR99" s="5">
        <v>4426916.02</v>
      </c>
      <c r="DS99" s="5">
        <v>0</v>
      </c>
      <c r="DT99" s="5">
        <v>227791.86</v>
      </c>
      <c r="DU99" s="5">
        <v>0</v>
      </c>
      <c r="DV99" s="5">
        <v>0</v>
      </c>
      <c r="DW99" s="5">
        <v>227791.86</v>
      </c>
      <c r="DX99" s="11">
        <f>('KOV järjest'!Z99+Z99+BP99+DF99)/CL99</f>
        <v>-0.4959067773573209</v>
      </c>
      <c r="DY99" s="11">
        <f t="shared" si="1"/>
        <v>0.5164127862450374</v>
      </c>
    </row>
    <row r="100" spans="1:129" ht="12.75">
      <c r="A100" s="3" t="s">
        <v>159</v>
      </c>
      <c r="B100" s="4">
        <v>910553.46</v>
      </c>
      <c r="C100" s="4">
        <v>3017916.68</v>
      </c>
      <c r="D100" s="4">
        <v>7930990.4</v>
      </c>
      <c r="E100" s="4">
        <v>31236.66</v>
      </c>
      <c r="F100" s="4">
        <v>11890697.2</v>
      </c>
      <c r="G100" s="4">
        <v>-9147173.8</v>
      </c>
      <c r="H100" s="4">
        <v>-1308069.03</v>
      </c>
      <c r="I100" s="4">
        <v>-802803.6</v>
      </c>
      <c r="J100" s="4">
        <v>-11258046.43</v>
      </c>
      <c r="K100" s="4">
        <v>-2321449.05</v>
      </c>
      <c r="L100" s="4">
        <v>129000</v>
      </c>
      <c r="M100" s="4">
        <v>4577065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-27533.32</v>
      </c>
      <c r="W100" s="4">
        <v>-34242.99</v>
      </c>
      <c r="X100" s="4">
        <v>0</v>
      </c>
      <c r="Y100" s="4">
        <v>2357082.63</v>
      </c>
      <c r="Z100" s="4">
        <v>2989733.4</v>
      </c>
      <c r="AA100" s="4">
        <v>600000</v>
      </c>
      <c r="AB100" s="4">
        <v>-223787.69</v>
      </c>
      <c r="AC100" s="4">
        <v>0</v>
      </c>
      <c r="AD100" s="4">
        <v>376212.31</v>
      </c>
      <c r="AE100" s="4">
        <v>2608027.21</v>
      </c>
      <c r="AF100" s="4">
        <v>1323020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1323020</v>
      </c>
      <c r="AM100" s="4">
        <v>0</v>
      </c>
      <c r="AN100" s="4">
        <v>3887093.45</v>
      </c>
      <c r="AO100" s="4">
        <v>0</v>
      </c>
      <c r="AP100" s="4">
        <v>0</v>
      </c>
      <c r="AQ100" s="4">
        <v>3887093.45</v>
      </c>
      <c r="AR100" s="4">
        <v>812430.53</v>
      </c>
      <c r="AS100" s="4">
        <v>3608076.69</v>
      </c>
      <c r="AT100" s="4">
        <v>8585162.55</v>
      </c>
      <c r="AU100" s="4">
        <v>54042.75</v>
      </c>
      <c r="AV100" s="4">
        <v>13059712.52</v>
      </c>
      <c r="AW100" s="4">
        <v>-10510537.1</v>
      </c>
      <c r="AX100" s="4">
        <v>-1350064.84</v>
      </c>
      <c r="AY100" s="4">
        <v>-1000195.14</v>
      </c>
      <c r="AZ100" s="4">
        <v>-12860797.08</v>
      </c>
      <c r="BA100" s="4">
        <v>-2238360.74</v>
      </c>
      <c r="BB100" s="4">
        <v>114406</v>
      </c>
      <c r="BC100" s="4">
        <v>921496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81669.47</v>
      </c>
      <c r="BM100" s="4">
        <v>-43541.51</v>
      </c>
      <c r="BN100" s="4">
        <v>0</v>
      </c>
      <c r="BO100" s="4">
        <v>-1120789.27</v>
      </c>
      <c r="BP100" s="4">
        <v>-921873.83</v>
      </c>
      <c r="BQ100" s="4">
        <v>599999.65</v>
      </c>
      <c r="BR100" s="4">
        <v>-167120</v>
      </c>
      <c r="BS100" s="4">
        <v>0</v>
      </c>
      <c r="BT100" s="4">
        <v>432879.65</v>
      </c>
      <c r="BU100" s="4">
        <v>341525.66</v>
      </c>
      <c r="BV100" s="4">
        <v>1755899.65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1755899.65</v>
      </c>
      <c r="CC100" s="4">
        <v>0</v>
      </c>
      <c r="CD100" s="4">
        <v>4228619.11</v>
      </c>
      <c r="CE100" s="4">
        <v>0</v>
      </c>
      <c r="CF100" s="4">
        <v>0</v>
      </c>
      <c r="CG100" s="4">
        <v>4228619.11</v>
      </c>
      <c r="CH100" s="5">
        <v>908840.01</v>
      </c>
      <c r="CI100" s="5">
        <v>4560674.41</v>
      </c>
      <c r="CJ100" s="5">
        <v>10503243.58</v>
      </c>
      <c r="CK100" s="5">
        <v>148921.36</v>
      </c>
      <c r="CL100" s="5">
        <v>16121679.36</v>
      </c>
      <c r="CM100" s="5">
        <v>-12482507.79</v>
      </c>
      <c r="CN100" s="5">
        <v>-1363066.36</v>
      </c>
      <c r="CO100" s="5">
        <v>-2462491.17</v>
      </c>
      <c r="CP100" s="5">
        <v>-16308065.32</v>
      </c>
      <c r="CQ100" s="5">
        <v>-6071770.63</v>
      </c>
      <c r="CR100" s="5">
        <v>797405</v>
      </c>
      <c r="CS100" s="5">
        <v>4075506.63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27361.07</v>
      </c>
      <c r="DC100" s="5">
        <v>-75311.79</v>
      </c>
      <c r="DD100" s="5">
        <v>0</v>
      </c>
      <c r="DE100" s="5">
        <v>-1171497.93</v>
      </c>
      <c r="DF100" s="5">
        <v>-1357883.89</v>
      </c>
      <c r="DG100" s="5">
        <v>0</v>
      </c>
      <c r="DH100" s="5">
        <v>-287490.2</v>
      </c>
      <c r="DI100" s="5">
        <v>0</v>
      </c>
      <c r="DJ100" s="5">
        <v>-287490.2</v>
      </c>
      <c r="DK100" s="5">
        <v>-2178787.51</v>
      </c>
      <c r="DL100" s="5">
        <v>1468409.45</v>
      </c>
      <c r="DM100" s="5">
        <v>0</v>
      </c>
      <c r="DN100" s="5">
        <v>0</v>
      </c>
      <c r="DO100" s="5">
        <v>0</v>
      </c>
      <c r="DP100" s="5">
        <v>0</v>
      </c>
      <c r="DQ100" s="5">
        <v>0</v>
      </c>
      <c r="DR100" s="5">
        <v>1468409.45</v>
      </c>
      <c r="DS100" s="5">
        <v>0</v>
      </c>
      <c r="DT100" s="5">
        <v>2049831.6</v>
      </c>
      <c r="DU100" s="5">
        <v>0</v>
      </c>
      <c r="DV100" s="5">
        <v>0</v>
      </c>
      <c r="DW100" s="5">
        <v>2049831.6</v>
      </c>
      <c r="DX100" s="11">
        <f>('KOV järjest'!Z100+Z100+BP100+DF100)/CL100</f>
        <v>0.018299012367902587</v>
      </c>
      <c r="DY100" s="11">
        <f t="shared" si="1"/>
        <v>0</v>
      </c>
    </row>
    <row r="101" spans="1:129" ht="12.75">
      <c r="A101" s="3" t="s">
        <v>160</v>
      </c>
      <c r="B101" s="4">
        <v>1839624.53</v>
      </c>
      <c r="C101" s="4">
        <v>2701708.96</v>
      </c>
      <c r="D101" s="4">
        <v>8927588.93</v>
      </c>
      <c r="E101" s="4">
        <v>48311.42</v>
      </c>
      <c r="F101" s="4">
        <v>13517233.84</v>
      </c>
      <c r="G101" s="4">
        <v>-8211793.62</v>
      </c>
      <c r="H101" s="4">
        <v>-1666156.15</v>
      </c>
      <c r="I101" s="4">
        <v>-521118.32</v>
      </c>
      <c r="J101" s="4">
        <v>-10399068.09</v>
      </c>
      <c r="K101" s="4">
        <v>-863586.77</v>
      </c>
      <c r="L101" s="4">
        <v>31000</v>
      </c>
      <c r="M101" s="4">
        <v>315999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-29368.05</v>
      </c>
      <c r="W101" s="4">
        <v>-31931.85</v>
      </c>
      <c r="X101" s="4">
        <v>0</v>
      </c>
      <c r="Y101" s="4">
        <v>-545955.82</v>
      </c>
      <c r="Z101" s="4">
        <v>2572209.93</v>
      </c>
      <c r="AA101" s="4">
        <v>0</v>
      </c>
      <c r="AB101" s="4">
        <v>-279960</v>
      </c>
      <c r="AC101" s="4">
        <v>0</v>
      </c>
      <c r="AD101" s="4">
        <v>-279960</v>
      </c>
      <c r="AE101" s="4">
        <v>2016282.12</v>
      </c>
      <c r="AF101" s="4">
        <v>413440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413440</v>
      </c>
      <c r="AM101" s="4">
        <v>0</v>
      </c>
      <c r="AN101" s="4">
        <v>2862977.09</v>
      </c>
      <c r="AO101" s="4">
        <v>0</v>
      </c>
      <c r="AP101" s="4">
        <v>0</v>
      </c>
      <c r="AQ101" s="4">
        <v>2862977.09</v>
      </c>
      <c r="AR101" s="4">
        <v>2036205.48</v>
      </c>
      <c r="AS101" s="4">
        <v>3386794.76</v>
      </c>
      <c r="AT101" s="4">
        <v>6007691</v>
      </c>
      <c r="AU101" s="4">
        <v>128449.94</v>
      </c>
      <c r="AV101" s="4">
        <v>11559141.18</v>
      </c>
      <c r="AW101" s="4">
        <v>-9079220.37</v>
      </c>
      <c r="AX101" s="4">
        <v>-1277622.95</v>
      </c>
      <c r="AY101" s="4">
        <v>-823641.96</v>
      </c>
      <c r="AZ101" s="4">
        <v>-11180485.28</v>
      </c>
      <c r="BA101" s="4">
        <v>-2217304.69</v>
      </c>
      <c r="BB101" s="4">
        <v>112881.35</v>
      </c>
      <c r="BC101" s="4">
        <v>867050</v>
      </c>
      <c r="BD101" s="4">
        <v>-43348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19447.64</v>
      </c>
      <c r="BM101" s="4">
        <v>-16490.49</v>
      </c>
      <c r="BN101" s="4">
        <v>0</v>
      </c>
      <c r="BO101" s="4">
        <v>-1261273.7</v>
      </c>
      <c r="BP101" s="4">
        <v>-882617.8</v>
      </c>
      <c r="BQ101" s="4">
        <v>0</v>
      </c>
      <c r="BR101" s="4">
        <v>-279960</v>
      </c>
      <c r="BS101" s="4">
        <v>0</v>
      </c>
      <c r="BT101" s="4">
        <v>-279960</v>
      </c>
      <c r="BU101" s="4">
        <v>-1263923.98</v>
      </c>
      <c r="BV101" s="4">
        <v>133480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133480</v>
      </c>
      <c r="CC101" s="4">
        <v>0</v>
      </c>
      <c r="CD101" s="4">
        <v>1599053.11</v>
      </c>
      <c r="CE101" s="4">
        <v>0</v>
      </c>
      <c r="CF101" s="4">
        <v>0</v>
      </c>
      <c r="CG101" s="4">
        <v>1599053.11</v>
      </c>
      <c r="CH101" s="5">
        <v>2152794.91</v>
      </c>
      <c r="CI101" s="5">
        <v>4468828.19</v>
      </c>
      <c r="CJ101" s="5">
        <v>7174556.63</v>
      </c>
      <c r="CK101" s="5">
        <v>39326.29</v>
      </c>
      <c r="CL101" s="5">
        <v>13835506.02</v>
      </c>
      <c r="CM101" s="5">
        <v>-10572322.34</v>
      </c>
      <c r="CN101" s="5">
        <v>-1002404.7</v>
      </c>
      <c r="CO101" s="5">
        <v>-1049058.62</v>
      </c>
      <c r="CP101" s="5">
        <v>-12623785.66</v>
      </c>
      <c r="CQ101" s="5">
        <v>-3140229.12</v>
      </c>
      <c r="CR101" s="5">
        <v>22000</v>
      </c>
      <c r="CS101" s="5">
        <v>1158745.76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-10076.99</v>
      </c>
      <c r="DC101" s="5">
        <v>-10080.77</v>
      </c>
      <c r="DD101" s="5">
        <v>0</v>
      </c>
      <c r="DE101" s="5">
        <v>-1969560.35</v>
      </c>
      <c r="DF101" s="5">
        <v>-757839.99</v>
      </c>
      <c r="DG101" s="5">
        <v>0</v>
      </c>
      <c r="DH101" s="5">
        <v>-99960</v>
      </c>
      <c r="DI101" s="5">
        <v>0</v>
      </c>
      <c r="DJ101" s="5">
        <v>-99960</v>
      </c>
      <c r="DK101" s="5">
        <v>-897974.59</v>
      </c>
      <c r="DL101" s="5">
        <v>33520</v>
      </c>
      <c r="DM101" s="5">
        <v>0</v>
      </c>
      <c r="DN101" s="5">
        <v>0</v>
      </c>
      <c r="DO101" s="5">
        <v>0</v>
      </c>
      <c r="DP101" s="5">
        <v>0</v>
      </c>
      <c r="DQ101" s="5">
        <v>0</v>
      </c>
      <c r="DR101" s="5">
        <v>33520</v>
      </c>
      <c r="DS101" s="5">
        <v>0</v>
      </c>
      <c r="DT101" s="5">
        <v>701078.52</v>
      </c>
      <c r="DU101" s="5">
        <v>0</v>
      </c>
      <c r="DV101" s="5">
        <v>0</v>
      </c>
      <c r="DW101" s="5">
        <v>701078.52</v>
      </c>
      <c r="DX101" s="11">
        <f>('KOV järjest'!Z101+Z101+BP101+DF101)/CL101</f>
        <v>0.09910291087423488</v>
      </c>
      <c r="DY101" s="11">
        <f t="shared" si="1"/>
        <v>0</v>
      </c>
    </row>
    <row r="102" spans="1:129" ht="12.75">
      <c r="A102" s="3" t="s">
        <v>161</v>
      </c>
      <c r="B102" s="4">
        <v>946605.45</v>
      </c>
      <c r="C102" s="4">
        <v>2999849.87</v>
      </c>
      <c r="D102" s="4">
        <v>4635194.38</v>
      </c>
      <c r="E102" s="4">
        <v>12927.75</v>
      </c>
      <c r="F102" s="4">
        <v>8594577.45</v>
      </c>
      <c r="G102" s="4">
        <v>-6679493.73</v>
      </c>
      <c r="H102" s="4">
        <v>-1117210</v>
      </c>
      <c r="I102" s="4">
        <v>-261274.12</v>
      </c>
      <c r="J102" s="4">
        <v>-8057977.85</v>
      </c>
      <c r="K102" s="4">
        <v>-33587.98</v>
      </c>
      <c r="L102" s="4">
        <v>0</v>
      </c>
      <c r="M102" s="4">
        <v>2885000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-116565.69</v>
      </c>
      <c r="W102" s="4">
        <v>-116565.69</v>
      </c>
      <c r="X102" s="4">
        <v>0</v>
      </c>
      <c r="Y102" s="4">
        <v>2734846.33</v>
      </c>
      <c r="Z102" s="4">
        <v>3271445.93</v>
      </c>
      <c r="AA102" s="4">
        <v>0</v>
      </c>
      <c r="AB102" s="4">
        <v>-439200</v>
      </c>
      <c r="AC102" s="4">
        <v>0</v>
      </c>
      <c r="AD102" s="4">
        <v>-439200</v>
      </c>
      <c r="AE102" s="4">
        <v>2713846.11</v>
      </c>
      <c r="AF102" s="4">
        <v>1661000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1661000</v>
      </c>
      <c r="AM102" s="4">
        <v>0</v>
      </c>
      <c r="AN102" s="4">
        <v>3031945.35</v>
      </c>
      <c r="AO102" s="4">
        <v>0</v>
      </c>
      <c r="AP102" s="4">
        <v>0</v>
      </c>
      <c r="AQ102" s="4">
        <v>3031945.35</v>
      </c>
      <c r="AR102" s="4">
        <v>999562.38</v>
      </c>
      <c r="AS102" s="4">
        <v>3501430.71</v>
      </c>
      <c r="AT102" s="4">
        <v>4888025.07</v>
      </c>
      <c r="AU102" s="4">
        <v>13070.5</v>
      </c>
      <c r="AV102" s="4">
        <v>9402088.66</v>
      </c>
      <c r="AW102" s="4">
        <v>-9340284.24</v>
      </c>
      <c r="AX102" s="4">
        <v>-1236225.2</v>
      </c>
      <c r="AY102" s="4">
        <v>-1041645.58</v>
      </c>
      <c r="AZ102" s="4">
        <v>-11618155.02</v>
      </c>
      <c r="BA102" s="4">
        <v>-2141458.62</v>
      </c>
      <c r="BB102" s="4">
        <v>0</v>
      </c>
      <c r="BC102" s="4">
        <v>3025983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-97759.67</v>
      </c>
      <c r="BM102" s="4">
        <v>-98315.36</v>
      </c>
      <c r="BN102" s="4">
        <v>0</v>
      </c>
      <c r="BO102" s="4">
        <v>786764.71</v>
      </c>
      <c r="BP102" s="4">
        <v>-1429301.65</v>
      </c>
      <c r="BQ102" s="4">
        <v>0</v>
      </c>
      <c r="BR102" s="4">
        <v>-439200</v>
      </c>
      <c r="BS102" s="4">
        <v>0</v>
      </c>
      <c r="BT102" s="4">
        <v>-439200</v>
      </c>
      <c r="BU102" s="4">
        <v>-1997720.96</v>
      </c>
      <c r="BV102" s="4">
        <v>1221800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1221800</v>
      </c>
      <c r="CC102" s="4">
        <v>0</v>
      </c>
      <c r="CD102" s="4">
        <v>1034224.39</v>
      </c>
      <c r="CE102" s="4">
        <v>0</v>
      </c>
      <c r="CF102" s="4">
        <v>0</v>
      </c>
      <c r="CG102" s="4">
        <v>1034224.39</v>
      </c>
      <c r="CH102" s="5">
        <v>1259344.28</v>
      </c>
      <c r="CI102" s="5">
        <v>4403974.8</v>
      </c>
      <c r="CJ102" s="5">
        <v>6643112.18</v>
      </c>
      <c r="CK102" s="5">
        <v>39044.94</v>
      </c>
      <c r="CL102" s="5">
        <v>12345476.2</v>
      </c>
      <c r="CM102" s="5">
        <v>-9067294.07</v>
      </c>
      <c r="CN102" s="5">
        <v>-1332521.1</v>
      </c>
      <c r="CO102" s="5">
        <v>-1060940.92</v>
      </c>
      <c r="CP102" s="5">
        <v>-11460756.09</v>
      </c>
      <c r="CQ102" s="5">
        <v>-3597300.95</v>
      </c>
      <c r="CR102" s="5">
        <v>0</v>
      </c>
      <c r="CS102" s="5">
        <v>27245.93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-70512.63</v>
      </c>
      <c r="DC102" s="5">
        <v>-77061.47</v>
      </c>
      <c r="DD102" s="5">
        <v>0</v>
      </c>
      <c r="DE102" s="5">
        <v>-3640567.65</v>
      </c>
      <c r="DF102" s="5">
        <v>-2755847.54</v>
      </c>
      <c r="DG102" s="5">
        <v>0</v>
      </c>
      <c r="DH102" s="5">
        <v>-473800</v>
      </c>
      <c r="DI102" s="5">
        <v>0</v>
      </c>
      <c r="DJ102" s="5">
        <v>-473800</v>
      </c>
      <c r="DK102" s="5">
        <v>884350.79</v>
      </c>
      <c r="DL102" s="5">
        <v>748000</v>
      </c>
      <c r="DM102" s="5">
        <v>0</v>
      </c>
      <c r="DN102" s="5">
        <v>0</v>
      </c>
      <c r="DO102" s="5">
        <v>0</v>
      </c>
      <c r="DP102" s="5">
        <v>0</v>
      </c>
      <c r="DQ102" s="5">
        <v>0</v>
      </c>
      <c r="DR102" s="5">
        <v>748000</v>
      </c>
      <c r="DS102" s="5">
        <v>0</v>
      </c>
      <c r="DT102" s="5">
        <v>1918575.18</v>
      </c>
      <c r="DU102" s="5">
        <v>0</v>
      </c>
      <c r="DV102" s="5">
        <v>0</v>
      </c>
      <c r="DW102" s="5">
        <v>1918575.18</v>
      </c>
      <c r="DX102" s="11">
        <f>('KOV järjest'!Z102+Z102+BP102+DF102)/CL102</f>
        <v>-0.07561314726766065</v>
      </c>
      <c r="DY102" s="11">
        <f t="shared" si="1"/>
        <v>0</v>
      </c>
    </row>
    <row r="103" spans="1:129" ht="12.75">
      <c r="A103" s="3" t="s">
        <v>162</v>
      </c>
      <c r="B103" s="4">
        <v>1892025.8</v>
      </c>
      <c r="C103" s="4">
        <v>5407725.85</v>
      </c>
      <c r="D103" s="4">
        <v>9417936.02</v>
      </c>
      <c r="E103" s="4">
        <v>76007.47</v>
      </c>
      <c r="F103" s="4">
        <v>16793695.14</v>
      </c>
      <c r="G103" s="4">
        <v>-14017359.84</v>
      </c>
      <c r="H103" s="4">
        <v>-1378432.71</v>
      </c>
      <c r="I103" s="4">
        <v>-1020704.63</v>
      </c>
      <c r="J103" s="4">
        <v>-16416497.18</v>
      </c>
      <c r="K103" s="4">
        <v>-3213435.89</v>
      </c>
      <c r="L103" s="4">
        <v>416660</v>
      </c>
      <c r="M103" s="4">
        <v>2025724.73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-45695.2</v>
      </c>
      <c r="W103" s="4">
        <v>-95410.8</v>
      </c>
      <c r="X103" s="4">
        <v>0</v>
      </c>
      <c r="Y103" s="4">
        <v>-816746.36</v>
      </c>
      <c r="Z103" s="4">
        <v>-439548.4</v>
      </c>
      <c r="AA103" s="4">
        <v>500377.6</v>
      </c>
      <c r="AB103" s="4">
        <v>-661270.25</v>
      </c>
      <c r="AC103" s="4">
        <v>0</v>
      </c>
      <c r="AD103" s="4">
        <v>-160892.65</v>
      </c>
      <c r="AE103" s="4">
        <v>57184.17</v>
      </c>
      <c r="AF103" s="4">
        <v>2366750.61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2366750.61</v>
      </c>
      <c r="AM103" s="4">
        <v>0</v>
      </c>
      <c r="AN103" s="4">
        <v>940486.16</v>
      </c>
      <c r="AO103" s="4">
        <v>0</v>
      </c>
      <c r="AP103" s="4">
        <v>0</v>
      </c>
      <c r="AQ103" s="4">
        <v>940486.16</v>
      </c>
      <c r="AR103" s="4">
        <v>2608993.02</v>
      </c>
      <c r="AS103" s="4">
        <v>6682148.76</v>
      </c>
      <c r="AT103" s="4">
        <v>10458886.83</v>
      </c>
      <c r="AU103" s="4">
        <v>277169.53</v>
      </c>
      <c r="AV103" s="4">
        <v>20027198.14</v>
      </c>
      <c r="AW103" s="4">
        <v>-17143786.12</v>
      </c>
      <c r="AX103" s="4">
        <v>-1696686.52</v>
      </c>
      <c r="AY103" s="4">
        <v>-1516866.6</v>
      </c>
      <c r="AZ103" s="4">
        <v>-20357339.24</v>
      </c>
      <c r="BA103" s="4">
        <v>-5062729.74</v>
      </c>
      <c r="BB103" s="4">
        <v>758396</v>
      </c>
      <c r="BC103" s="4">
        <v>5936393.04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-8396</v>
      </c>
      <c r="BK103" s="4">
        <v>0</v>
      </c>
      <c r="BL103" s="4">
        <v>-76016.09</v>
      </c>
      <c r="BM103" s="4">
        <v>-76016.09</v>
      </c>
      <c r="BN103" s="4">
        <v>0</v>
      </c>
      <c r="BO103" s="4">
        <v>1547647.21</v>
      </c>
      <c r="BP103" s="4">
        <v>1217506.11</v>
      </c>
      <c r="BQ103" s="4">
        <v>0</v>
      </c>
      <c r="BR103" s="4">
        <v>-748585.04</v>
      </c>
      <c r="BS103" s="4">
        <v>0</v>
      </c>
      <c r="BT103" s="4">
        <v>-748585.04</v>
      </c>
      <c r="BU103" s="4">
        <v>-826531.95</v>
      </c>
      <c r="BV103" s="4">
        <v>1618165.57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1618165.57</v>
      </c>
      <c r="CC103" s="4">
        <v>0</v>
      </c>
      <c r="CD103" s="4">
        <v>113954.21</v>
      </c>
      <c r="CE103" s="4">
        <v>0</v>
      </c>
      <c r="CF103" s="4">
        <v>0</v>
      </c>
      <c r="CG103" s="4">
        <v>113954.21</v>
      </c>
      <c r="CH103" s="5">
        <v>2777275.43</v>
      </c>
      <c r="CI103" s="5">
        <v>8387164.72</v>
      </c>
      <c r="CJ103" s="5">
        <v>12533772.08</v>
      </c>
      <c r="CK103" s="5">
        <v>148796.02</v>
      </c>
      <c r="CL103" s="5">
        <v>23847008.25</v>
      </c>
      <c r="CM103" s="5">
        <v>-20131618.86</v>
      </c>
      <c r="CN103" s="5">
        <v>-1270154.74</v>
      </c>
      <c r="CO103" s="5">
        <v>-1799370.82</v>
      </c>
      <c r="CP103" s="5">
        <v>-23201144.42</v>
      </c>
      <c r="CQ103" s="5">
        <v>-4167597.56</v>
      </c>
      <c r="CR103" s="5">
        <v>560000</v>
      </c>
      <c r="CS103" s="5">
        <v>3953370.31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-61529.1</v>
      </c>
      <c r="DC103" s="5">
        <v>-62033.1</v>
      </c>
      <c r="DD103" s="5">
        <v>0</v>
      </c>
      <c r="DE103" s="5">
        <v>284243.65</v>
      </c>
      <c r="DF103" s="5">
        <v>930107.48</v>
      </c>
      <c r="DG103" s="5">
        <v>0</v>
      </c>
      <c r="DH103" s="5">
        <v>-765371.77</v>
      </c>
      <c r="DI103" s="5">
        <v>0</v>
      </c>
      <c r="DJ103" s="5">
        <v>-765371.77</v>
      </c>
      <c r="DK103" s="5">
        <v>1657928.27</v>
      </c>
      <c r="DL103" s="5">
        <v>852793.8</v>
      </c>
      <c r="DM103" s="5">
        <v>0</v>
      </c>
      <c r="DN103" s="5">
        <v>0</v>
      </c>
      <c r="DO103" s="5">
        <v>0</v>
      </c>
      <c r="DP103" s="5">
        <v>0</v>
      </c>
      <c r="DQ103" s="5">
        <v>0</v>
      </c>
      <c r="DR103" s="5">
        <v>852793.8</v>
      </c>
      <c r="DS103" s="5">
        <v>0</v>
      </c>
      <c r="DT103" s="5">
        <v>1771882.48</v>
      </c>
      <c r="DU103" s="5">
        <v>0</v>
      </c>
      <c r="DV103" s="5">
        <v>0</v>
      </c>
      <c r="DW103" s="5">
        <v>1771882.48</v>
      </c>
      <c r="DX103" s="11">
        <f>('KOV järjest'!Z103+Z103+BP103+DF103)/CL103</f>
        <v>0.08427214805865638</v>
      </c>
      <c r="DY103" s="11">
        <f t="shared" si="1"/>
        <v>0</v>
      </c>
    </row>
    <row r="104" spans="1:129" ht="12.75">
      <c r="A104" s="3" t="s">
        <v>163</v>
      </c>
      <c r="B104" s="4">
        <v>2366897.88</v>
      </c>
      <c r="C104" s="4">
        <v>7603903.19</v>
      </c>
      <c r="D104" s="4">
        <v>8596250.32</v>
      </c>
      <c r="E104" s="4">
        <v>64503.91</v>
      </c>
      <c r="F104" s="4">
        <v>18631555.3</v>
      </c>
      <c r="G104" s="4">
        <v>-14413336.88</v>
      </c>
      <c r="H104" s="4">
        <v>-1606485.84</v>
      </c>
      <c r="I104" s="4">
        <v>-868061.15</v>
      </c>
      <c r="J104" s="4">
        <v>-16887883.87</v>
      </c>
      <c r="K104" s="4">
        <v>-1814453.99</v>
      </c>
      <c r="L104" s="4">
        <v>60000</v>
      </c>
      <c r="M104" s="4">
        <v>1224252.11</v>
      </c>
      <c r="N104" s="4">
        <v>-128857</v>
      </c>
      <c r="O104" s="4">
        <v>0</v>
      </c>
      <c r="P104" s="4">
        <v>-16000</v>
      </c>
      <c r="Q104" s="4">
        <v>0</v>
      </c>
      <c r="R104" s="4">
        <v>-186000</v>
      </c>
      <c r="S104" s="4">
        <v>0</v>
      </c>
      <c r="T104" s="4">
        <v>0</v>
      </c>
      <c r="U104" s="4">
        <v>0</v>
      </c>
      <c r="V104" s="4">
        <v>-112899.47</v>
      </c>
      <c r="W104" s="4">
        <v>-116828.4</v>
      </c>
      <c r="X104" s="4">
        <v>0</v>
      </c>
      <c r="Y104" s="4">
        <v>-973958.35</v>
      </c>
      <c r="Z104" s="4">
        <v>769713.08</v>
      </c>
      <c r="AA104" s="4">
        <v>800000</v>
      </c>
      <c r="AB104" s="4">
        <v>-677488.44</v>
      </c>
      <c r="AC104" s="4">
        <v>0</v>
      </c>
      <c r="AD104" s="4">
        <v>122511.56</v>
      </c>
      <c r="AE104" s="4">
        <v>318030.63</v>
      </c>
      <c r="AF104" s="4">
        <v>2282392.67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2282392.67</v>
      </c>
      <c r="AM104" s="4">
        <v>0</v>
      </c>
      <c r="AN104" s="4">
        <v>945024.48</v>
      </c>
      <c r="AO104" s="4">
        <v>0</v>
      </c>
      <c r="AP104" s="4">
        <v>0</v>
      </c>
      <c r="AQ104" s="4">
        <v>945024.48</v>
      </c>
      <c r="AR104" s="4">
        <v>2527525.78</v>
      </c>
      <c r="AS104" s="4">
        <v>8983844.4</v>
      </c>
      <c r="AT104" s="4">
        <v>8341894.27</v>
      </c>
      <c r="AU104" s="4">
        <v>275699.96</v>
      </c>
      <c r="AV104" s="4">
        <v>20128964.41</v>
      </c>
      <c r="AW104" s="4">
        <v>-16241994.72</v>
      </c>
      <c r="AX104" s="4">
        <v>-1856635.6</v>
      </c>
      <c r="AY104" s="4">
        <v>-926967.78</v>
      </c>
      <c r="AZ104" s="4">
        <v>-19025598.1</v>
      </c>
      <c r="BA104" s="4">
        <v>-1717421.08</v>
      </c>
      <c r="BB104" s="4">
        <v>154667.08</v>
      </c>
      <c r="BC104" s="4">
        <v>1527827.6</v>
      </c>
      <c r="BD104" s="4">
        <v>-188274.65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17971.19</v>
      </c>
      <c r="BM104" s="4">
        <v>-88682.03</v>
      </c>
      <c r="BN104" s="4">
        <v>0</v>
      </c>
      <c r="BO104" s="4">
        <v>-205229.86</v>
      </c>
      <c r="BP104" s="4">
        <v>898136.45</v>
      </c>
      <c r="BQ104" s="4">
        <v>2169084.7</v>
      </c>
      <c r="BR104" s="4">
        <v>-2423158.23</v>
      </c>
      <c r="BS104" s="4">
        <v>0</v>
      </c>
      <c r="BT104" s="4">
        <v>-254073.53</v>
      </c>
      <c r="BU104" s="4">
        <v>3088213.66</v>
      </c>
      <c r="BV104" s="4">
        <v>2029476.07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2029476.07</v>
      </c>
      <c r="CC104" s="4">
        <v>0</v>
      </c>
      <c r="CD104" s="4">
        <v>4033238.14</v>
      </c>
      <c r="CE104" s="4">
        <v>0</v>
      </c>
      <c r="CF104" s="4">
        <v>0</v>
      </c>
      <c r="CG104" s="4">
        <v>4033238.14</v>
      </c>
      <c r="CH104" s="4">
        <v>2753307.93</v>
      </c>
      <c r="CI104" s="4">
        <v>11597223.01</v>
      </c>
      <c r="CJ104" s="4">
        <v>10117092.41</v>
      </c>
      <c r="CK104" s="4">
        <v>213325.09</v>
      </c>
      <c r="CL104" s="4">
        <v>24680948.44</v>
      </c>
      <c r="CM104" s="4">
        <v>-19551066.97</v>
      </c>
      <c r="CN104" s="4">
        <v>-1713836.64</v>
      </c>
      <c r="CO104" s="4">
        <v>-1622373.95</v>
      </c>
      <c r="CP104" s="4">
        <v>-22887277.56</v>
      </c>
      <c r="CQ104" s="4">
        <v>-4151925.33</v>
      </c>
      <c r="CR104" s="4">
        <v>235834.2</v>
      </c>
      <c r="CS104" s="4">
        <v>3332665.4</v>
      </c>
      <c r="CT104" s="4">
        <v>-83364.75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127424.88</v>
      </c>
      <c r="DC104" s="4">
        <v>-91618.29</v>
      </c>
      <c r="DD104" s="4">
        <v>0</v>
      </c>
      <c r="DE104" s="4">
        <v>-539365.6</v>
      </c>
      <c r="DF104" s="4">
        <v>1254305.28</v>
      </c>
      <c r="DG104" s="4">
        <v>0</v>
      </c>
      <c r="DH104" s="4">
        <v>-193152.53</v>
      </c>
      <c r="DI104" s="4">
        <v>0</v>
      </c>
      <c r="DJ104" s="4">
        <v>-193152.53</v>
      </c>
      <c r="DK104" s="4">
        <v>184538.94</v>
      </c>
      <c r="DL104" s="4">
        <v>1836655.04</v>
      </c>
      <c r="DM104" s="4">
        <v>0</v>
      </c>
      <c r="DN104" s="4">
        <v>0</v>
      </c>
      <c r="DO104" s="4">
        <v>0</v>
      </c>
      <c r="DP104" s="4">
        <v>0</v>
      </c>
      <c r="DQ104" s="4">
        <v>0</v>
      </c>
      <c r="DR104" s="4">
        <v>1836655.04</v>
      </c>
      <c r="DS104" s="4">
        <v>0</v>
      </c>
      <c r="DT104" s="4">
        <v>4217777.08</v>
      </c>
      <c r="DU104" s="4">
        <v>0</v>
      </c>
      <c r="DV104" s="4">
        <v>0</v>
      </c>
      <c r="DW104" s="4">
        <v>4217777.08</v>
      </c>
      <c r="DX104" s="11">
        <f>('KOV järjest'!Z104+Z104+BP104+DF104)/CL104</f>
        <v>0.15209596459089722</v>
      </c>
      <c r="DY104" s="11">
        <f t="shared" si="1"/>
        <v>0</v>
      </c>
    </row>
    <row r="105" spans="1:129" ht="12.75">
      <c r="A105" s="3" t="s">
        <v>164</v>
      </c>
      <c r="B105" s="4">
        <v>225711.3</v>
      </c>
      <c r="C105" s="4">
        <v>3176302.53</v>
      </c>
      <c r="D105" s="4">
        <v>4510581.49</v>
      </c>
      <c r="E105" s="4">
        <v>137723.53</v>
      </c>
      <c r="F105" s="4">
        <v>8050318.85</v>
      </c>
      <c r="G105" s="4">
        <v>-5798281.51</v>
      </c>
      <c r="H105" s="4">
        <v>-671153.38</v>
      </c>
      <c r="I105" s="4">
        <v>-1667093.65</v>
      </c>
      <c r="J105" s="4">
        <v>-8136528.54</v>
      </c>
      <c r="K105" s="4">
        <v>-5266905.3</v>
      </c>
      <c r="L105" s="4">
        <v>0</v>
      </c>
      <c r="M105" s="4">
        <v>5186443.61</v>
      </c>
      <c r="N105" s="4">
        <v>0</v>
      </c>
      <c r="O105" s="4">
        <v>0</v>
      </c>
      <c r="P105" s="4">
        <v>0</v>
      </c>
      <c r="Q105" s="4">
        <v>0</v>
      </c>
      <c r="R105" s="4">
        <v>-85500</v>
      </c>
      <c r="S105" s="4">
        <v>0</v>
      </c>
      <c r="T105" s="4">
        <v>0</v>
      </c>
      <c r="U105" s="4">
        <v>0</v>
      </c>
      <c r="V105" s="4">
        <v>-51946.08</v>
      </c>
      <c r="W105" s="4">
        <v>-55598.91</v>
      </c>
      <c r="X105" s="4">
        <v>0</v>
      </c>
      <c r="Y105" s="4">
        <v>-217907.77</v>
      </c>
      <c r="Z105" s="4">
        <v>-304117.46</v>
      </c>
      <c r="AA105" s="4">
        <v>2998719.76</v>
      </c>
      <c r="AB105" s="4">
        <v>-234743.75</v>
      </c>
      <c r="AC105" s="4">
        <v>0</v>
      </c>
      <c r="AD105" s="4">
        <v>2763976.01</v>
      </c>
      <c r="AE105" s="4">
        <v>2723490.19</v>
      </c>
      <c r="AF105" s="4">
        <v>2763976.01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2763976.01</v>
      </c>
      <c r="AM105" s="4">
        <v>0</v>
      </c>
      <c r="AN105" s="4">
        <v>3133780.22</v>
      </c>
      <c r="AO105" s="4">
        <v>0</v>
      </c>
      <c r="AP105" s="4">
        <v>0</v>
      </c>
      <c r="AQ105" s="4">
        <v>3133780.22</v>
      </c>
      <c r="AR105" s="4">
        <v>370058.41</v>
      </c>
      <c r="AS105" s="4">
        <v>3570599.48</v>
      </c>
      <c r="AT105" s="4">
        <v>3186876.55</v>
      </c>
      <c r="AU105" s="4">
        <v>195398.36</v>
      </c>
      <c r="AV105" s="4">
        <v>7322932.8</v>
      </c>
      <c r="AW105" s="4">
        <v>-6140259.69</v>
      </c>
      <c r="AX105" s="4">
        <v>-723886.3</v>
      </c>
      <c r="AY105" s="4">
        <v>-377871.77</v>
      </c>
      <c r="AZ105" s="4">
        <v>-7242017.76</v>
      </c>
      <c r="BA105" s="4">
        <v>-652431.13</v>
      </c>
      <c r="BB105" s="4">
        <v>0</v>
      </c>
      <c r="BC105" s="4">
        <v>194000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-19216.59</v>
      </c>
      <c r="BM105" s="4">
        <v>-38463.79</v>
      </c>
      <c r="BN105" s="4">
        <v>0</v>
      </c>
      <c r="BO105" s="4">
        <v>-477647.72</v>
      </c>
      <c r="BP105" s="4">
        <v>-396732.68</v>
      </c>
      <c r="BQ105" s="4">
        <v>79686.56</v>
      </c>
      <c r="BR105" s="4">
        <v>-2193297.86</v>
      </c>
      <c r="BS105" s="4">
        <v>0</v>
      </c>
      <c r="BT105" s="4">
        <v>-2113611.3</v>
      </c>
      <c r="BU105" s="4">
        <v>-2297003.95</v>
      </c>
      <c r="BV105" s="4">
        <v>653268.21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653268.21</v>
      </c>
      <c r="CC105" s="4">
        <v>0</v>
      </c>
      <c r="CD105" s="4">
        <v>836776.27</v>
      </c>
      <c r="CE105" s="4">
        <v>0</v>
      </c>
      <c r="CF105" s="4">
        <v>0</v>
      </c>
      <c r="CG105" s="4">
        <v>836776.27</v>
      </c>
      <c r="CH105" s="4">
        <v>299403.61</v>
      </c>
      <c r="CI105" s="4">
        <v>4759560.47</v>
      </c>
      <c r="CJ105" s="4">
        <v>3975386.45</v>
      </c>
      <c r="CK105" s="4">
        <v>94657.98</v>
      </c>
      <c r="CL105" s="4">
        <v>9129008.51</v>
      </c>
      <c r="CM105" s="4">
        <v>-7272296.66</v>
      </c>
      <c r="CN105" s="4">
        <v>-855847.01</v>
      </c>
      <c r="CO105" s="4">
        <v>-360085.83</v>
      </c>
      <c r="CP105" s="4">
        <v>-8488229.5</v>
      </c>
      <c r="CQ105" s="4">
        <v>-569260.51</v>
      </c>
      <c r="CR105" s="4">
        <v>9800</v>
      </c>
      <c r="CS105" s="4">
        <v>98680</v>
      </c>
      <c r="CT105" s="4">
        <v>-14261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22537.54</v>
      </c>
      <c r="DC105" s="4">
        <v>-41178.83</v>
      </c>
      <c r="DD105" s="4">
        <v>0</v>
      </c>
      <c r="DE105" s="4">
        <v>-452503.97</v>
      </c>
      <c r="DF105" s="4">
        <v>188275.04</v>
      </c>
      <c r="DG105" s="4">
        <v>396109.88</v>
      </c>
      <c r="DH105" s="4">
        <v>-151230.8</v>
      </c>
      <c r="DI105" s="4">
        <v>0</v>
      </c>
      <c r="DJ105" s="4">
        <v>244879.08</v>
      </c>
      <c r="DK105" s="4">
        <v>403473.22</v>
      </c>
      <c r="DL105" s="4">
        <v>899047.66</v>
      </c>
      <c r="DM105" s="4">
        <v>0</v>
      </c>
      <c r="DN105" s="4">
        <v>0</v>
      </c>
      <c r="DO105" s="4">
        <v>0</v>
      </c>
      <c r="DP105" s="4">
        <v>0</v>
      </c>
      <c r="DQ105" s="4">
        <v>0</v>
      </c>
      <c r="DR105" s="4">
        <v>899047.66</v>
      </c>
      <c r="DS105" s="4">
        <v>0</v>
      </c>
      <c r="DT105" s="4">
        <v>1240249.49</v>
      </c>
      <c r="DU105" s="4">
        <v>0</v>
      </c>
      <c r="DV105" s="4">
        <v>0</v>
      </c>
      <c r="DW105" s="4">
        <v>1240249.49</v>
      </c>
      <c r="DX105" s="11">
        <f>('KOV järjest'!Z105+Z105+BP105+DF105)/CL105</f>
        <v>-0.12807547925048435</v>
      </c>
      <c r="DY105" s="11">
        <f t="shared" si="1"/>
        <v>0</v>
      </c>
    </row>
    <row r="106" spans="1:129" ht="12.75">
      <c r="A106" s="3" t="s">
        <v>165</v>
      </c>
      <c r="B106" s="4">
        <v>4071389.19</v>
      </c>
      <c r="C106" s="4">
        <v>4495080.08</v>
      </c>
      <c r="D106" s="4">
        <v>13314626.08</v>
      </c>
      <c r="E106" s="4">
        <v>26580.5</v>
      </c>
      <c r="F106" s="4">
        <v>21907675.85</v>
      </c>
      <c r="G106" s="4">
        <v>-19717060.93</v>
      </c>
      <c r="H106" s="4">
        <v>-1217184.43</v>
      </c>
      <c r="I106" s="4">
        <v>-2544788.42</v>
      </c>
      <c r="J106" s="4">
        <v>-23479033.78</v>
      </c>
      <c r="K106" s="4">
        <v>-6999561.47</v>
      </c>
      <c r="L106" s="4">
        <v>5039</v>
      </c>
      <c r="M106" s="4">
        <v>2947457.42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-148384.58</v>
      </c>
      <c r="W106" s="4">
        <v>-149334.61</v>
      </c>
      <c r="X106" s="4">
        <v>0</v>
      </c>
      <c r="Y106" s="4">
        <v>-4195449.63</v>
      </c>
      <c r="Z106" s="4">
        <v>-5766807.5600000005</v>
      </c>
      <c r="AA106" s="4">
        <v>5432390.75</v>
      </c>
      <c r="AB106" s="4">
        <v>-936578.79</v>
      </c>
      <c r="AC106" s="4">
        <v>0</v>
      </c>
      <c r="AD106" s="4">
        <v>4495811.96</v>
      </c>
      <c r="AE106" s="4">
        <v>-201560.33</v>
      </c>
      <c r="AF106" s="4">
        <v>9577739.82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9577739.82</v>
      </c>
      <c r="AM106" s="4">
        <v>0</v>
      </c>
      <c r="AN106" s="4">
        <v>32668.53</v>
      </c>
      <c r="AO106" s="4">
        <v>0</v>
      </c>
      <c r="AP106" s="4">
        <v>0</v>
      </c>
      <c r="AQ106" s="4">
        <v>32668.53</v>
      </c>
      <c r="AR106" s="4">
        <v>4351214.87</v>
      </c>
      <c r="AS106" s="4">
        <v>5933558.55</v>
      </c>
      <c r="AT106" s="4">
        <v>13901258.95</v>
      </c>
      <c r="AU106" s="4">
        <v>991880.04</v>
      </c>
      <c r="AV106" s="4">
        <v>25177912.41</v>
      </c>
      <c r="AW106" s="4">
        <v>-20886570.92</v>
      </c>
      <c r="AX106" s="4">
        <v>-1096014.35</v>
      </c>
      <c r="AY106" s="4">
        <v>-1677032.45</v>
      </c>
      <c r="AZ106" s="4">
        <v>-23659617.72</v>
      </c>
      <c r="BA106" s="4">
        <v>-2360175.14</v>
      </c>
      <c r="BB106" s="4">
        <v>0</v>
      </c>
      <c r="BC106" s="4">
        <v>7558846.77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-215065.42</v>
      </c>
      <c r="BM106" s="4">
        <v>-216072.01</v>
      </c>
      <c r="BN106" s="4">
        <v>0</v>
      </c>
      <c r="BO106" s="4">
        <v>4983606.21</v>
      </c>
      <c r="BP106" s="4">
        <v>6501900.9</v>
      </c>
      <c r="BQ106" s="4">
        <v>0</v>
      </c>
      <c r="BR106" s="4">
        <v>-4043244.06</v>
      </c>
      <c r="BS106" s="4">
        <v>0</v>
      </c>
      <c r="BT106" s="4">
        <v>-4043244.06</v>
      </c>
      <c r="BU106" s="4">
        <v>51790.85</v>
      </c>
      <c r="BV106" s="4">
        <v>5534495.76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5534495.76</v>
      </c>
      <c r="CC106" s="4">
        <v>0</v>
      </c>
      <c r="CD106" s="4">
        <v>84459.38</v>
      </c>
      <c r="CE106" s="4">
        <v>0</v>
      </c>
      <c r="CF106" s="4">
        <v>0</v>
      </c>
      <c r="CG106" s="4">
        <v>84459.38</v>
      </c>
      <c r="CH106" s="4">
        <v>5178018.1</v>
      </c>
      <c r="CI106" s="4">
        <v>7490399.98</v>
      </c>
      <c r="CJ106" s="4">
        <v>15718905.5</v>
      </c>
      <c r="CK106" s="4">
        <v>26974.59</v>
      </c>
      <c r="CL106" s="4">
        <v>28414298.17</v>
      </c>
      <c r="CM106" s="4">
        <v>-21955806.46</v>
      </c>
      <c r="CN106" s="4">
        <v>-1004184.36</v>
      </c>
      <c r="CO106" s="4">
        <v>-725144.34</v>
      </c>
      <c r="CP106" s="4">
        <v>-23685135.16</v>
      </c>
      <c r="CQ106" s="4">
        <v>-13032918.21</v>
      </c>
      <c r="CR106" s="4">
        <v>0</v>
      </c>
      <c r="CS106" s="4">
        <v>7690593.8100000005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-282564.18</v>
      </c>
      <c r="DC106" s="4">
        <v>-285001.51</v>
      </c>
      <c r="DD106" s="4">
        <v>0</v>
      </c>
      <c r="DE106" s="4">
        <v>-5624888.58</v>
      </c>
      <c r="DF106" s="4">
        <v>-895725.57</v>
      </c>
      <c r="DG106" s="4">
        <v>2756661.97</v>
      </c>
      <c r="DH106" s="4">
        <v>-949557.09</v>
      </c>
      <c r="DI106" s="4">
        <v>0</v>
      </c>
      <c r="DJ106" s="4">
        <v>1807104.88</v>
      </c>
      <c r="DK106" s="4">
        <v>234717.29</v>
      </c>
      <c r="DL106" s="4">
        <v>7341600.64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7341600.64</v>
      </c>
      <c r="DS106" s="4">
        <v>0</v>
      </c>
      <c r="DT106" s="4">
        <v>319176.67</v>
      </c>
      <c r="DU106" s="4">
        <v>0</v>
      </c>
      <c r="DV106" s="4">
        <v>0</v>
      </c>
      <c r="DW106" s="4">
        <v>319176.67</v>
      </c>
      <c r="DX106" s="11">
        <f>('KOV järjest'!Z106+Z106+BP106+DF106)/CL106</f>
        <v>-0.052820020083571895</v>
      </c>
      <c r="DY106" s="11">
        <f t="shared" si="1"/>
        <v>0.2471440233359105</v>
      </c>
    </row>
    <row r="107" spans="1:129" ht="12.75">
      <c r="A107" s="3" t="s">
        <v>166</v>
      </c>
      <c r="B107" s="4">
        <v>2036019.9</v>
      </c>
      <c r="C107" s="4">
        <v>2862172.42</v>
      </c>
      <c r="D107" s="4">
        <v>5298396.39</v>
      </c>
      <c r="E107" s="4">
        <v>29417.45</v>
      </c>
      <c r="F107" s="4">
        <v>10226006.16</v>
      </c>
      <c r="G107" s="4">
        <v>-8176565.08</v>
      </c>
      <c r="H107" s="4">
        <v>-879036.04</v>
      </c>
      <c r="I107" s="4">
        <v>-392896.71</v>
      </c>
      <c r="J107" s="4">
        <v>-9448497.83</v>
      </c>
      <c r="K107" s="4">
        <v>0</v>
      </c>
      <c r="L107" s="4">
        <v>2000</v>
      </c>
      <c r="M107" s="4">
        <v>239746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-115864.29</v>
      </c>
      <c r="W107" s="4">
        <v>-116511.86</v>
      </c>
      <c r="X107" s="4">
        <v>0</v>
      </c>
      <c r="Y107" s="4">
        <v>125881.71</v>
      </c>
      <c r="Z107" s="4">
        <v>903390.04</v>
      </c>
      <c r="AA107" s="4">
        <v>0</v>
      </c>
      <c r="AB107" s="4">
        <v>-434358.21</v>
      </c>
      <c r="AC107" s="4">
        <v>0</v>
      </c>
      <c r="AD107" s="4">
        <v>-434358.21</v>
      </c>
      <c r="AE107" s="4">
        <v>293181.21</v>
      </c>
      <c r="AF107" s="4">
        <v>1925801.94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1925801.94</v>
      </c>
      <c r="AM107" s="4">
        <v>0</v>
      </c>
      <c r="AN107" s="4">
        <v>521008.68</v>
      </c>
      <c r="AO107" s="4">
        <v>0</v>
      </c>
      <c r="AP107" s="4">
        <v>0</v>
      </c>
      <c r="AQ107" s="4">
        <v>521008.68</v>
      </c>
      <c r="AR107" s="4">
        <v>2485503.33</v>
      </c>
      <c r="AS107" s="4">
        <v>3780126.14</v>
      </c>
      <c r="AT107" s="4">
        <v>6186931.72</v>
      </c>
      <c r="AU107" s="4">
        <v>37184.29</v>
      </c>
      <c r="AV107" s="4">
        <v>12489745.48</v>
      </c>
      <c r="AW107" s="4">
        <v>-10918069.51</v>
      </c>
      <c r="AX107" s="4">
        <v>-888183.74</v>
      </c>
      <c r="AY107" s="4">
        <v>-753223.04</v>
      </c>
      <c r="AZ107" s="4">
        <v>-12559476.29</v>
      </c>
      <c r="BA107" s="4">
        <v>0</v>
      </c>
      <c r="BB107" s="4">
        <v>0</v>
      </c>
      <c r="BC107" s="4">
        <v>480000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-86015.18</v>
      </c>
      <c r="BM107" s="4">
        <v>-87100.89</v>
      </c>
      <c r="BN107" s="4">
        <v>0</v>
      </c>
      <c r="BO107" s="4">
        <v>393984.82</v>
      </c>
      <c r="BP107" s="4">
        <v>324254.01</v>
      </c>
      <c r="BQ107" s="4">
        <v>0</v>
      </c>
      <c r="BR107" s="4">
        <v>-456541.47</v>
      </c>
      <c r="BS107" s="4">
        <v>0</v>
      </c>
      <c r="BT107" s="4">
        <v>-456541.47</v>
      </c>
      <c r="BU107" s="4">
        <v>268550.89</v>
      </c>
      <c r="BV107" s="4">
        <v>1469260.47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1469260.47</v>
      </c>
      <c r="CC107" s="4">
        <v>0</v>
      </c>
      <c r="CD107" s="4">
        <v>789559.57</v>
      </c>
      <c r="CE107" s="4">
        <v>0</v>
      </c>
      <c r="CF107" s="4">
        <v>0</v>
      </c>
      <c r="CG107" s="4">
        <v>789559.57</v>
      </c>
      <c r="CH107" s="4">
        <v>2932842.14</v>
      </c>
      <c r="CI107" s="4">
        <v>4752947.24</v>
      </c>
      <c r="CJ107" s="4">
        <v>6443062.99</v>
      </c>
      <c r="CK107" s="4">
        <v>32392.35</v>
      </c>
      <c r="CL107" s="4">
        <v>14161244.72</v>
      </c>
      <c r="CM107" s="4">
        <v>-13085870.49</v>
      </c>
      <c r="CN107" s="4">
        <v>-935303.42</v>
      </c>
      <c r="CO107" s="4">
        <v>-652343.72</v>
      </c>
      <c r="CP107" s="4">
        <v>-14673517.63</v>
      </c>
      <c r="CQ107" s="4">
        <v>-349513.56</v>
      </c>
      <c r="CR107" s="4">
        <v>60000</v>
      </c>
      <c r="CS107" s="4">
        <v>806000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-61444.87</v>
      </c>
      <c r="DC107" s="4">
        <v>-63410.8</v>
      </c>
      <c r="DD107" s="4">
        <v>0</v>
      </c>
      <c r="DE107" s="4">
        <v>455041.57</v>
      </c>
      <c r="DF107" s="4">
        <v>-57231.34</v>
      </c>
      <c r="DG107" s="4">
        <v>0</v>
      </c>
      <c r="DH107" s="4">
        <v>-480231.56</v>
      </c>
      <c r="DI107" s="4">
        <v>0</v>
      </c>
      <c r="DJ107" s="4">
        <v>-480231.56</v>
      </c>
      <c r="DK107" s="4">
        <v>-574252.21</v>
      </c>
      <c r="DL107" s="4">
        <v>989028.91</v>
      </c>
      <c r="DM107" s="4">
        <v>0</v>
      </c>
      <c r="DN107" s="4">
        <v>0</v>
      </c>
      <c r="DO107" s="4">
        <v>0</v>
      </c>
      <c r="DP107" s="4">
        <v>0</v>
      </c>
      <c r="DQ107" s="4">
        <v>0</v>
      </c>
      <c r="DR107" s="4">
        <v>989028.91</v>
      </c>
      <c r="DS107" s="4">
        <v>0</v>
      </c>
      <c r="DT107" s="4">
        <v>215307.36</v>
      </c>
      <c r="DU107" s="4">
        <v>0</v>
      </c>
      <c r="DV107" s="4">
        <v>0</v>
      </c>
      <c r="DW107" s="4">
        <v>215307.36</v>
      </c>
      <c r="DX107" s="11">
        <f>('KOV järjest'!Z107+Z107+BP107+DF107)/CL107</f>
        <v>0.14745183218611874</v>
      </c>
      <c r="DY107" s="11">
        <f t="shared" si="1"/>
        <v>0.05463654963234051</v>
      </c>
    </row>
    <row r="108" spans="1:129" ht="12.75">
      <c r="A108" s="3" t="s">
        <v>167</v>
      </c>
      <c r="B108" s="4">
        <v>597072.7</v>
      </c>
      <c r="C108" s="4">
        <v>3437710.85</v>
      </c>
      <c r="D108" s="4">
        <v>6049358.19</v>
      </c>
      <c r="E108" s="4">
        <v>33135.07</v>
      </c>
      <c r="F108" s="4">
        <v>10117276.81</v>
      </c>
      <c r="G108" s="4">
        <v>-7783726.94</v>
      </c>
      <c r="H108" s="4">
        <v>-1226766.84</v>
      </c>
      <c r="I108" s="4">
        <v>-516051.04</v>
      </c>
      <c r="J108" s="4">
        <v>-9526544.82</v>
      </c>
      <c r="K108" s="4">
        <v>-595210.1</v>
      </c>
      <c r="L108" s="4">
        <v>80100</v>
      </c>
      <c r="M108" s="4">
        <v>485120.88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-17294.23</v>
      </c>
      <c r="W108" s="4">
        <v>-45764.52</v>
      </c>
      <c r="X108" s="4">
        <v>0</v>
      </c>
      <c r="Y108" s="4">
        <v>-47283.45</v>
      </c>
      <c r="Z108" s="4">
        <v>543448.54</v>
      </c>
      <c r="AA108" s="4">
        <v>0</v>
      </c>
      <c r="AB108" s="4">
        <v>-411063.6</v>
      </c>
      <c r="AC108" s="4">
        <v>0</v>
      </c>
      <c r="AD108" s="4">
        <v>-411063.6</v>
      </c>
      <c r="AE108" s="4">
        <v>42085.67</v>
      </c>
      <c r="AF108" s="4">
        <v>1303687.52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1303687.52</v>
      </c>
      <c r="AM108" s="4">
        <v>0</v>
      </c>
      <c r="AN108" s="4">
        <v>104061.54</v>
      </c>
      <c r="AO108" s="4">
        <v>996782</v>
      </c>
      <c r="AP108" s="4">
        <v>0</v>
      </c>
      <c r="AQ108" s="4">
        <v>1100843.54</v>
      </c>
      <c r="AR108" s="4">
        <v>648424.85</v>
      </c>
      <c r="AS108" s="4">
        <v>4267346.77</v>
      </c>
      <c r="AT108" s="4">
        <v>6373489.5</v>
      </c>
      <c r="AU108" s="4">
        <v>40057.28</v>
      </c>
      <c r="AV108" s="4">
        <v>11329318.4</v>
      </c>
      <c r="AW108" s="4">
        <v>-8880129.1</v>
      </c>
      <c r="AX108" s="4">
        <v>-1409275.09</v>
      </c>
      <c r="AY108" s="4">
        <v>-615645.06</v>
      </c>
      <c r="AZ108" s="4">
        <v>-10905049.25</v>
      </c>
      <c r="BA108" s="4">
        <v>-924498.46</v>
      </c>
      <c r="BB108" s="4">
        <v>1.46</v>
      </c>
      <c r="BC108" s="4">
        <v>825000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-18208.43</v>
      </c>
      <c r="BM108" s="4">
        <v>-40130.86</v>
      </c>
      <c r="BN108" s="4">
        <v>0</v>
      </c>
      <c r="BO108" s="4">
        <v>-117705.43</v>
      </c>
      <c r="BP108" s="4">
        <v>306563.72</v>
      </c>
      <c r="BQ108" s="4">
        <v>0</v>
      </c>
      <c r="BR108" s="4">
        <v>-424082.44</v>
      </c>
      <c r="BS108" s="4">
        <v>0</v>
      </c>
      <c r="BT108" s="4">
        <v>-424082.44</v>
      </c>
      <c r="BU108" s="4">
        <v>-135232.46</v>
      </c>
      <c r="BV108" s="4">
        <v>886806.08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886806.08</v>
      </c>
      <c r="CC108" s="4">
        <v>0</v>
      </c>
      <c r="CD108" s="4">
        <v>106758.08</v>
      </c>
      <c r="CE108" s="4">
        <v>858853</v>
      </c>
      <c r="CF108" s="4">
        <v>0</v>
      </c>
      <c r="CG108" s="4">
        <v>965611.08</v>
      </c>
      <c r="CH108" s="5">
        <v>482461.59</v>
      </c>
      <c r="CI108" s="5">
        <v>5267426.38</v>
      </c>
      <c r="CJ108" s="5">
        <v>7994222.88</v>
      </c>
      <c r="CK108" s="5">
        <v>48738.69</v>
      </c>
      <c r="CL108" s="5">
        <v>13792849.54</v>
      </c>
      <c r="CM108" s="5">
        <v>-10243733.89</v>
      </c>
      <c r="CN108" s="5">
        <v>-1842443.15</v>
      </c>
      <c r="CO108" s="5">
        <v>-889654.17</v>
      </c>
      <c r="CP108" s="5">
        <v>-12975831.21</v>
      </c>
      <c r="CQ108" s="5">
        <v>-2090287.32</v>
      </c>
      <c r="CR108" s="5">
        <v>0</v>
      </c>
      <c r="CS108" s="5">
        <v>1472128.8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23755.53</v>
      </c>
      <c r="DC108" s="5">
        <v>-32766.31</v>
      </c>
      <c r="DD108" s="5">
        <v>0</v>
      </c>
      <c r="DE108" s="5">
        <v>-594402.99</v>
      </c>
      <c r="DF108" s="5">
        <v>222615.34</v>
      </c>
      <c r="DG108" s="5">
        <v>0</v>
      </c>
      <c r="DH108" s="5">
        <v>-436835.26</v>
      </c>
      <c r="DI108" s="5">
        <v>0</v>
      </c>
      <c r="DJ108" s="5">
        <v>-436835.26</v>
      </c>
      <c r="DK108" s="5">
        <v>-240323.33</v>
      </c>
      <c r="DL108" s="5">
        <v>449970.82</v>
      </c>
      <c r="DM108" s="5">
        <v>0</v>
      </c>
      <c r="DN108" s="5">
        <v>0</v>
      </c>
      <c r="DO108" s="5">
        <v>0</v>
      </c>
      <c r="DP108" s="5">
        <v>0</v>
      </c>
      <c r="DQ108" s="5">
        <v>0</v>
      </c>
      <c r="DR108" s="5">
        <v>449970.82</v>
      </c>
      <c r="DS108" s="5">
        <v>0</v>
      </c>
      <c r="DT108" s="5">
        <v>21295.75</v>
      </c>
      <c r="DU108" s="5">
        <v>703992</v>
      </c>
      <c r="DV108" s="5">
        <v>0</v>
      </c>
      <c r="DW108" s="5">
        <v>725287.75</v>
      </c>
      <c r="DX108" s="11">
        <f>('KOV järjest'!Z108+Z108+BP108+DF108)/CL108</f>
        <v>0.1638599575414494</v>
      </c>
      <c r="DY108" s="11">
        <f t="shared" si="1"/>
        <v>0</v>
      </c>
    </row>
    <row r="109" spans="1:129" ht="12.75">
      <c r="A109" s="3" t="s">
        <v>168</v>
      </c>
      <c r="B109" s="4">
        <v>2005973.38</v>
      </c>
      <c r="C109" s="4">
        <v>5712393.47</v>
      </c>
      <c r="D109" s="4">
        <v>4424360.99</v>
      </c>
      <c r="E109" s="4">
        <v>25042364.33</v>
      </c>
      <c r="F109" s="4">
        <v>37185092.17</v>
      </c>
      <c r="G109" s="4">
        <v>-22458700.08</v>
      </c>
      <c r="H109" s="4">
        <v>-2737976.89</v>
      </c>
      <c r="I109" s="4">
        <v>-3773867.04</v>
      </c>
      <c r="J109" s="4">
        <v>-28970544.01</v>
      </c>
      <c r="K109" s="4">
        <v>-15802215.64</v>
      </c>
      <c r="L109" s="4">
        <v>10000</v>
      </c>
      <c r="M109" s="4">
        <v>4340425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-49600</v>
      </c>
      <c r="U109" s="4">
        <v>34057</v>
      </c>
      <c r="V109" s="4">
        <v>345774.98</v>
      </c>
      <c r="W109" s="4">
        <v>0</v>
      </c>
      <c r="X109" s="4">
        <v>0</v>
      </c>
      <c r="Y109" s="4">
        <v>-11121558.66</v>
      </c>
      <c r="Z109" s="4">
        <v>-2907010.5</v>
      </c>
      <c r="AA109" s="4">
        <v>0</v>
      </c>
      <c r="AB109" s="4">
        <v>0</v>
      </c>
      <c r="AC109" s="4">
        <v>0</v>
      </c>
      <c r="AD109" s="4">
        <v>0</v>
      </c>
      <c r="AE109" s="4">
        <v>-6103721.29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12039335.68</v>
      </c>
      <c r="AO109" s="4">
        <v>0</v>
      </c>
      <c r="AP109" s="4">
        <v>0</v>
      </c>
      <c r="AQ109" s="4">
        <v>12039335.68</v>
      </c>
      <c r="AR109" s="4">
        <v>2799283.09</v>
      </c>
      <c r="AS109" s="4">
        <v>7127382.95</v>
      </c>
      <c r="AT109" s="4">
        <v>4968688</v>
      </c>
      <c r="AU109" s="4">
        <v>47197182.71</v>
      </c>
      <c r="AV109" s="4">
        <v>62092536.75</v>
      </c>
      <c r="AW109" s="4">
        <v>-24995861.97</v>
      </c>
      <c r="AX109" s="4">
        <v>-3059305.8</v>
      </c>
      <c r="AY109" s="4">
        <v>-3636767.75</v>
      </c>
      <c r="AZ109" s="4">
        <v>-31691935.52</v>
      </c>
      <c r="BA109" s="4">
        <v>-10120242.93</v>
      </c>
      <c r="BB109" s="4">
        <v>317490</v>
      </c>
      <c r="BC109" s="4">
        <v>2308880</v>
      </c>
      <c r="BD109" s="4">
        <v>-25428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-64960</v>
      </c>
      <c r="BK109" s="4">
        <v>49424.3</v>
      </c>
      <c r="BL109" s="4">
        <v>595427.63</v>
      </c>
      <c r="BM109" s="4">
        <v>0</v>
      </c>
      <c r="BN109" s="4">
        <v>0</v>
      </c>
      <c r="BO109" s="4">
        <v>-6939409</v>
      </c>
      <c r="BP109" s="4">
        <v>23461192.23</v>
      </c>
      <c r="BQ109" s="4">
        <v>0</v>
      </c>
      <c r="BR109" s="4">
        <v>0</v>
      </c>
      <c r="BS109" s="4">
        <v>0</v>
      </c>
      <c r="BT109" s="4">
        <v>0</v>
      </c>
      <c r="BU109" s="4">
        <v>17018237.71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29057573.39</v>
      </c>
      <c r="CE109" s="4">
        <v>0</v>
      </c>
      <c r="CF109" s="4">
        <v>0</v>
      </c>
      <c r="CG109" s="4">
        <v>29057573.39</v>
      </c>
      <c r="CH109" s="4">
        <v>3683633.77</v>
      </c>
      <c r="CI109" s="4">
        <v>9731049.98</v>
      </c>
      <c r="CJ109" s="4">
        <v>4441489</v>
      </c>
      <c r="CK109" s="4">
        <v>53104075.92</v>
      </c>
      <c r="CL109" s="4">
        <v>70960248.67</v>
      </c>
      <c r="CM109" s="4">
        <v>-29400338.76</v>
      </c>
      <c r="CN109" s="4">
        <v>-4070063.57</v>
      </c>
      <c r="CO109" s="4">
        <v>-6023839.76</v>
      </c>
      <c r="CP109" s="4">
        <v>-39494242.09</v>
      </c>
      <c r="CQ109" s="4">
        <v>-22179936.38</v>
      </c>
      <c r="CR109" s="4">
        <v>18589.89</v>
      </c>
      <c r="CS109" s="4">
        <v>1555300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-37110</v>
      </c>
      <c r="DA109" s="4">
        <v>50305.31</v>
      </c>
      <c r="DB109" s="4">
        <v>1747012.15</v>
      </c>
      <c r="DC109" s="4">
        <v>0</v>
      </c>
      <c r="DD109" s="4">
        <v>0</v>
      </c>
      <c r="DE109" s="4">
        <v>-18845839.03</v>
      </c>
      <c r="DF109" s="4">
        <v>12620167.55</v>
      </c>
      <c r="DG109" s="4">
        <v>0</v>
      </c>
      <c r="DH109" s="4">
        <v>0</v>
      </c>
      <c r="DI109" s="4">
        <v>0</v>
      </c>
      <c r="DJ109" s="4">
        <v>0</v>
      </c>
      <c r="DK109" s="4">
        <v>10762905.01</v>
      </c>
      <c r="DL109" s="4">
        <v>0</v>
      </c>
      <c r="DM109" s="4">
        <v>0</v>
      </c>
      <c r="DN109" s="4">
        <v>0</v>
      </c>
      <c r="DO109" s="4">
        <v>0</v>
      </c>
      <c r="DP109" s="4">
        <v>0</v>
      </c>
      <c r="DQ109" s="4">
        <v>0</v>
      </c>
      <c r="DR109" s="4">
        <v>0</v>
      </c>
      <c r="DS109" s="4">
        <v>0</v>
      </c>
      <c r="DT109" s="4">
        <v>39820478.4</v>
      </c>
      <c r="DU109" s="4">
        <v>0</v>
      </c>
      <c r="DV109" s="4">
        <v>0</v>
      </c>
      <c r="DW109" s="4">
        <v>39820478.4</v>
      </c>
      <c r="DX109" s="11">
        <f>('KOV järjest'!Z109+Z109+BP109+DF109)/CL109</f>
        <v>0.5421927303119187</v>
      </c>
      <c r="DY109" s="11">
        <f t="shared" si="1"/>
        <v>0</v>
      </c>
    </row>
    <row r="110" spans="1:129" ht="12.75">
      <c r="A110" s="3" t="s">
        <v>169</v>
      </c>
      <c r="B110" s="4">
        <v>2969009.63</v>
      </c>
      <c r="C110" s="4">
        <v>6458855.23</v>
      </c>
      <c r="D110" s="4">
        <v>5419858.9</v>
      </c>
      <c r="E110" s="4">
        <v>292062.91</v>
      </c>
      <c r="F110" s="4">
        <v>15139786.67</v>
      </c>
      <c r="G110" s="4">
        <v>-11450410.69</v>
      </c>
      <c r="H110" s="4">
        <v>-1554468.11</v>
      </c>
      <c r="I110" s="4">
        <v>-575388.92</v>
      </c>
      <c r="J110" s="4">
        <v>-13580267.72</v>
      </c>
      <c r="K110" s="4">
        <v>-401035.76</v>
      </c>
      <c r="L110" s="4">
        <v>1391564</v>
      </c>
      <c r="M110" s="4">
        <v>171152</v>
      </c>
      <c r="N110" s="4">
        <v>0</v>
      </c>
      <c r="O110" s="4">
        <v>0</v>
      </c>
      <c r="P110" s="4">
        <v>0</v>
      </c>
      <c r="Q110" s="4">
        <v>0</v>
      </c>
      <c r="R110" s="4">
        <v>-522000</v>
      </c>
      <c r="S110" s="4">
        <v>0</v>
      </c>
      <c r="T110" s="4">
        <v>0</v>
      </c>
      <c r="U110" s="4">
        <v>0</v>
      </c>
      <c r="V110" s="4">
        <v>-32592.9</v>
      </c>
      <c r="W110" s="4">
        <v>-34940.74</v>
      </c>
      <c r="X110" s="4">
        <v>0</v>
      </c>
      <c r="Y110" s="4">
        <v>607087.34</v>
      </c>
      <c r="Z110" s="4">
        <v>2166606.29</v>
      </c>
      <c r="AA110" s="4">
        <v>1601156.82</v>
      </c>
      <c r="AB110" s="4">
        <v>-346841.42</v>
      </c>
      <c r="AC110" s="4">
        <v>0</v>
      </c>
      <c r="AD110" s="4">
        <v>1254315.4</v>
      </c>
      <c r="AE110" s="4">
        <v>2450425.03</v>
      </c>
      <c r="AF110" s="4">
        <v>1765302.32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1765302.32</v>
      </c>
      <c r="AM110" s="4">
        <v>0</v>
      </c>
      <c r="AN110" s="4">
        <v>2457826.03</v>
      </c>
      <c r="AO110" s="4">
        <v>0</v>
      </c>
      <c r="AP110" s="4">
        <v>0</v>
      </c>
      <c r="AQ110" s="4">
        <v>2457826.03</v>
      </c>
      <c r="AR110" s="4">
        <v>3797057.03</v>
      </c>
      <c r="AS110" s="4">
        <v>7890886.71</v>
      </c>
      <c r="AT110" s="4">
        <v>5672295.17</v>
      </c>
      <c r="AU110" s="4">
        <v>546605.82</v>
      </c>
      <c r="AV110" s="4">
        <v>17906844.73</v>
      </c>
      <c r="AW110" s="4">
        <v>-15232768.01</v>
      </c>
      <c r="AX110" s="4">
        <v>-1753319.09</v>
      </c>
      <c r="AY110" s="4">
        <v>-976508.4</v>
      </c>
      <c r="AZ110" s="4">
        <v>-17962595.5</v>
      </c>
      <c r="BA110" s="4">
        <v>-50823.54</v>
      </c>
      <c r="BB110" s="4">
        <v>0</v>
      </c>
      <c r="BC110" s="4">
        <v>2345288</v>
      </c>
      <c r="BD110" s="4">
        <v>0</v>
      </c>
      <c r="BE110" s="4">
        <v>0</v>
      </c>
      <c r="BF110" s="4">
        <v>0</v>
      </c>
      <c r="BG110" s="4">
        <v>0</v>
      </c>
      <c r="BH110" s="4">
        <v>-1083000</v>
      </c>
      <c r="BI110" s="4">
        <v>0</v>
      </c>
      <c r="BJ110" s="4">
        <v>0</v>
      </c>
      <c r="BK110" s="4">
        <v>0</v>
      </c>
      <c r="BL110" s="4">
        <v>-55930.03</v>
      </c>
      <c r="BM110" s="4">
        <v>-62055.65</v>
      </c>
      <c r="BN110" s="4">
        <v>0</v>
      </c>
      <c r="BO110" s="4">
        <v>1155534.43</v>
      </c>
      <c r="BP110" s="4">
        <v>1099783.66</v>
      </c>
      <c r="BQ110" s="4">
        <v>0</v>
      </c>
      <c r="BR110" s="4">
        <v>-298437.31</v>
      </c>
      <c r="BS110" s="4">
        <v>0</v>
      </c>
      <c r="BT110" s="4">
        <v>-298437.31</v>
      </c>
      <c r="BU110" s="4">
        <v>-1073301.64</v>
      </c>
      <c r="BV110" s="4">
        <v>1466293.86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1466293.86</v>
      </c>
      <c r="CC110" s="4">
        <v>0</v>
      </c>
      <c r="CD110" s="4">
        <v>1384524.39</v>
      </c>
      <c r="CE110" s="4">
        <v>0</v>
      </c>
      <c r="CF110" s="4">
        <v>0</v>
      </c>
      <c r="CG110" s="4">
        <v>1384524.39</v>
      </c>
      <c r="CH110" s="5">
        <v>4158741</v>
      </c>
      <c r="CI110" s="5">
        <v>10096436.99</v>
      </c>
      <c r="CJ110" s="5">
        <v>6491485.91</v>
      </c>
      <c r="CK110" s="5">
        <v>777631.6</v>
      </c>
      <c r="CL110" s="5">
        <v>21524295.5</v>
      </c>
      <c r="CM110" s="5">
        <v>-17984830.01</v>
      </c>
      <c r="CN110" s="5">
        <v>-2125362.46</v>
      </c>
      <c r="CO110" s="5">
        <v>-1265383.68</v>
      </c>
      <c r="CP110" s="5">
        <v>-21375576.15</v>
      </c>
      <c r="CQ110" s="5">
        <v>-1565481.54</v>
      </c>
      <c r="CR110" s="5">
        <v>5156</v>
      </c>
      <c r="CS110" s="5">
        <v>1518370.34</v>
      </c>
      <c r="CT110" s="5">
        <v>0</v>
      </c>
      <c r="CU110" s="5">
        <v>0</v>
      </c>
      <c r="CV110" s="5">
        <v>0</v>
      </c>
      <c r="CW110" s="5">
        <v>0</v>
      </c>
      <c r="CX110" s="5">
        <v>0</v>
      </c>
      <c r="CY110" s="5">
        <v>0</v>
      </c>
      <c r="CZ110" s="5">
        <v>0</v>
      </c>
      <c r="DA110" s="5">
        <v>0</v>
      </c>
      <c r="DB110" s="5">
        <v>-16911.98</v>
      </c>
      <c r="DC110" s="5">
        <v>-67052.67</v>
      </c>
      <c r="DD110" s="5">
        <v>0</v>
      </c>
      <c r="DE110" s="5">
        <v>-58867.18</v>
      </c>
      <c r="DF110" s="5">
        <v>89852.17</v>
      </c>
      <c r="DG110" s="5">
        <v>0</v>
      </c>
      <c r="DH110" s="5">
        <v>-178094.92</v>
      </c>
      <c r="DI110" s="5">
        <v>0</v>
      </c>
      <c r="DJ110" s="5">
        <v>-178094.92</v>
      </c>
      <c r="DK110" s="5">
        <v>-9282.05</v>
      </c>
      <c r="DL110" s="5">
        <v>1288769.98</v>
      </c>
      <c r="DM110" s="5">
        <v>0</v>
      </c>
      <c r="DN110" s="5">
        <v>0</v>
      </c>
      <c r="DO110" s="5">
        <v>0</v>
      </c>
      <c r="DP110" s="5">
        <v>0</v>
      </c>
      <c r="DQ110" s="5">
        <v>0</v>
      </c>
      <c r="DR110" s="5">
        <v>1288769.98</v>
      </c>
      <c r="DS110" s="5">
        <v>0</v>
      </c>
      <c r="DT110" s="5">
        <v>1375242.34</v>
      </c>
      <c r="DU110" s="5">
        <v>0</v>
      </c>
      <c r="DV110" s="5">
        <v>0</v>
      </c>
      <c r="DW110" s="5">
        <v>1375242.34</v>
      </c>
      <c r="DX110" s="11">
        <f>('KOV järjest'!Z110+Z110+BP110+DF110)/CL110</f>
        <v>0.14943334010629988</v>
      </c>
      <c r="DY110" s="11">
        <f t="shared" si="1"/>
        <v>0</v>
      </c>
    </row>
    <row r="111" spans="1:129" ht="12.75">
      <c r="A111" s="3" t="s">
        <v>170</v>
      </c>
      <c r="B111" s="4">
        <v>16118479.92</v>
      </c>
      <c r="C111" s="4">
        <v>34239497.77</v>
      </c>
      <c r="D111" s="4">
        <v>29287016.16</v>
      </c>
      <c r="E111" s="4">
        <v>486933.12</v>
      </c>
      <c r="F111" s="4">
        <v>80131926.97</v>
      </c>
      <c r="G111" s="4">
        <v>-66363421.57</v>
      </c>
      <c r="H111" s="4">
        <v>-5892844.58</v>
      </c>
      <c r="I111" s="4">
        <v>-4585278.92</v>
      </c>
      <c r="J111" s="4">
        <v>-76841545.07</v>
      </c>
      <c r="K111" s="4">
        <v>-9862850.1</v>
      </c>
      <c r="L111" s="4">
        <v>720400</v>
      </c>
      <c r="M111" s="4">
        <v>6866149.42</v>
      </c>
      <c r="N111" s="4">
        <v>-360200.24</v>
      </c>
      <c r="O111" s="4">
        <v>0</v>
      </c>
      <c r="P111" s="4">
        <v>-619500</v>
      </c>
      <c r="Q111" s="4">
        <v>0</v>
      </c>
      <c r="R111" s="4">
        <v>0</v>
      </c>
      <c r="S111" s="4">
        <v>0</v>
      </c>
      <c r="T111" s="4">
        <v>0</v>
      </c>
      <c r="U111" s="4">
        <v>63774</v>
      </c>
      <c r="V111" s="4">
        <v>-399719.7</v>
      </c>
      <c r="W111" s="4">
        <v>-464274.52</v>
      </c>
      <c r="X111" s="4">
        <v>0</v>
      </c>
      <c r="Y111" s="4">
        <v>-3591946.62</v>
      </c>
      <c r="Z111" s="4">
        <v>-301564.72</v>
      </c>
      <c r="AA111" s="4">
        <v>7222379.66</v>
      </c>
      <c r="AB111" s="4">
        <v>-5022798.79</v>
      </c>
      <c r="AC111" s="4">
        <v>0</v>
      </c>
      <c r="AD111" s="4">
        <v>2199580.87</v>
      </c>
      <c r="AE111" s="4">
        <v>-3459048.08</v>
      </c>
      <c r="AF111" s="4">
        <v>17496700.3</v>
      </c>
      <c r="AG111" s="4">
        <v>0</v>
      </c>
      <c r="AH111" s="4">
        <v>1544406.48</v>
      </c>
      <c r="AI111" s="4">
        <v>0</v>
      </c>
      <c r="AJ111" s="4">
        <v>0</v>
      </c>
      <c r="AK111" s="4">
        <v>0</v>
      </c>
      <c r="AL111" s="4">
        <v>19041106.78</v>
      </c>
      <c r="AM111" s="4">
        <v>0</v>
      </c>
      <c r="AN111" s="4">
        <v>1803768.37</v>
      </c>
      <c r="AO111" s="4">
        <v>0</v>
      </c>
      <c r="AP111" s="4">
        <v>0</v>
      </c>
      <c r="AQ111" s="4">
        <v>1803768.37</v>
      </c>
      <c r="AR111" s="4">
        <v>18437074.84</v>
      </c>
      <c r="AS111" s="4">
        <v>40247818.77</v>
      </c>
      <c r="AT111" s="4">
        <v>30070987.93</v>
      </c>
      <c r="AU111" s="4">
        <v>937434.08</v>
      </c>
      <c r="AV111" s="4">
        <v>89693315.62</v>
      </c>
      <c r="AW111" s="4">
        <v>-70784923.62</v>
      </c>
      <c r="AX111" s="4">
        <v>-6360704.12</v>
      </c>
      <c r="AY111" s="4">
        <v>-4663709.06</v>
      </c>
      <c r="AZ111" s="4">
        <v>-81809336.8</v>
      </c>
      <c r="BA111" s="4">
        <v>-6340962.32</v>
      </c>
      <c r="BB111" s="4">
        <v>123537.03</v>
      </c>
      <c r="BC111" s="4">
        <v>6076434.93</v>
      </c>
      <c r="BD111" s="4">
        <v>-587405.59</v>
      </c>
      <c r="BE111" s="4">
        <v>0</v>
      </c>
      <c r="BF111" s="4">
        <v>-7200000</v>
      </c>
      <c r="BG111" s="4">
        <v>0</v>
      </c>
      <c r="BH111" s="4">
        <v>0</v>
      </c>
      <c r="BI111" s="4">
        <v>0</v>
      </c>
      <c r="BJ111" s="4">
        <v>0</v>
      </c>
      <c r="BK111" s="4">
        <v>56332</v>
      </c>
      <c r="BL111" s="4">
        <v>-257204.48</v>
      </c>
      <c r="BM111" s="4">
        <v>-539082.87</v>
      </c>
      <c r="BN111" s="4">
        <v>0</v>
      </c>
      <c r="BO111" s="4">
        <v>-8129268.43</v>
      </c>
      <c r="BP111" s="4">
        <v>-245289.61</v>
      </c>
      <c r="BQ111" s="4">
        <v>11000000</v>
      </c>
      <c r="BR111" s="4">
        <v>-5407157.91</v>
      </c>
      <c r="BS111" s="4">
        <v>0</v>
      </c>
      <c r="BT111" s="4">
        <v>5592842.09</v>
      </c>
      <c r="BU111" s="4">
        <v>3441299.01</v>
      </c>
      <c r="BV111" s="4">
        <v>23091962.56</v>
      </c>
      <c r="BW111" s="4">
        <v>0</v>
      </c>
      <c r="BX111" s="4">
        <v>152090.76</v>
      </c>
      <c r="BY111" s="4">
        <v>0</v>
      </c>
      <c r="BZ111" s="4">
        <v>0</v>
      </c>
      <c r="CA111" s="4">
        <v>0</v>
      </c>
      <c r="CB111" s="4">
        <v>23244053.32</v>
      </c>
      <c r="CC111" s="4">
        <v>0</v>
      </c>
      <c r="CD111" s="4">
        <v>2016767.38</v>
      </c>
      <c r="CE111" s="4">
        <v>3228300</v>
      </c>
      <c r="CF111" s="4">
        <v>0</v>
      </c>
      <c r="CG111" s="4">
        <v>5245067.38</v>
      </c>
      <c r="CH111" s="4">
        <v>21491597.35</v>
      </c>
      <c r="CI111" s="4">
        <v>50518777.83</v>
      </c>
      <c r="CJ111" s="4">
        <v>32838428.55</v>
      </c>
      <c r="CK111" s="4">
        <v>1235071.66</v>
      </c>
      <c r="CL111" s="4">
        <v>106083875.39</v>
      </c>
      <c r="CM111" s="4">
        <v>-87047066.39</v>
      </c>
      <c r="CN111" s="4">
        <v>-6418175.17</v>
      </c>
      <c r="CO111" s="4">
        <v>-5390593.76</v>
      </c>
      <c r="CP111" s="4">
        <v>-98855835.32</v>
      </c>
      <c r="CQ111" s="4">
        <v>-9436549.88</v>
      </c>
      <c r="CR111" s="4">
        <v>1109814.54</v>
      </c>
      <c r="CS111" s="4">
        <v>7534656.66</v>
      </c>
      <c r="CT111" s="4">
        <v>-1622657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26310</v>
      </c>
      <c r="DB111" s="4">
        <v>-686759.24</v>
      </c>
      <c r="DC111" s="4">
        <v>-934893.12</v>
      </c>
      <c r="DD111" s="4">
        <v>0</v>
      </c>
      <c r="DE111" s="4">
        <v>-3075184.92</v>
      </c>
      <c r="DF111" s="4">
        <v>4152855.15</v>
      </c>
      <c r="DG111" s="4">
        <v>3271275.9</v>
      </c>
      <c r="DH111" s="4">
        <v>-3967353.4</v>
      </c>
      <c r="DI111" s="4">
        <v>0</v>
      </c>
      <c r="DJ111" s="4">
        <v>-696077.5</v>
      </c>
      <c r="DK111" s="4">
        <v>5052978.74</v>
      </c>
      <c r="DL111" s="4">
        <v>22395885.06</v>
      </c>
      <c r="DM111" s="4">
        <v>0</v>
      </c>
      <c r="DN111" s="4">
        <v>313827.36</v>
      </c>
      <c r="DO111" s="4">
        <v>0</v>
      </c>
      <c r="DP111" s="4">
        <v>0</v>
      </c>
      <c r="DQ111" s="4">
        <v>0</v>
      </c>
      <c r="DR111" s="4">
        <v>22709712.42</v>
      </c>
      <c r="DS111" s="4">
        <v>0</v>
      </c>
      <c r="DT111" s="4">
        <v>1992746.12</v>
      </c>
      <c r="DU111" s="4">
        <v>8305300</v>
      </c>
      <c r="DV111" s="4">
        <v>0</v>
      </c>
      <c r="DW111" s="4">
        <v>10298046.12</v>
      </c>
      <c r="DX111" s="11">
        <f>('KOV järjest'!Z111+Z111+BP111+DF111)/CL111</f>
        <v>-0.04056027406786839</v>
      </c>
      <c r="DY111" s="11">
        <f t="shared" si="1"/>
        <v>0.11699861316689783</v>
      </c>
    </row>
    <row r="112" spans="1:129" ht="12.75">
      <c r="A112" s="3" t="s">
        <v>171</v>
      </c>
      <c r="B112" s="4">
        <v>255653431.48</v>
      </c>
      <c r="C112" s="4">
        <v>211489839</v>
      </c>
      <c r="D112" s="4">
        <v>255002452.13</v>
      </c>
      <c r="E112" s="4">
        <v>7490907.49</v>
      </c>
      <c r="F112" s="4">
        <v>729636630.1</v>
      </c>
      <c r="G112" s="4">
        <v>-632638647.33</v>
      </c>
      <c r="H112" s="4">
        <v>-46117696.94</v>
      </c>
      <c r="I112" s="4">
        <v>-37525854.75</v>
      </c>
      <c r="J112" s="4">
        <v>-716282199.02</v>
      </c>
      <c r="K112" s="4">
        <v>-93931701.04</v>
      </c>
      <c r="L112" s="4">
        <v>12522261.76</v>
      </c>
      <c r="M112" s="4">
        <v>62216584.26</v>
      </c>
      <c r="N112" s="4">
        <v>508336.66</v>
      </c>
      <c r="O112" s="4">
        <v>0</v>
      </c>
      <c r="P112" s="4">
        <v>0</v>
      </c>
      <c r="Q112" s="4">
        <v>20000</v>
      </c>
      <c r="R112" s="4">
        <v>0</v>
      </c>
      <c r="S112" s="4">
        <v>0</v>
      </c>
      <c r="T112" s="4">
        <v>0</v>
      </c>
      <c r="U112" s="4">
        <v>0</v>
      </c>
      <c r="V112" s="4">
        <v>-399630.8</v>
      </c>
      <c r="W112" s="4">
        <v>-2195764.17</v>
      </c>
      <c r="X112" s="4">
        <v>0</v>
      </c>
      <c r="Y112" s="4">
        <v>-19064149.16</v>
      </c>
      <c r="Z112" s="4">
        <v>-5709718.08</v>
      </c>
      <c r="AA112" s="4">
        <v>55613682.45</v>
      </c>
      <c r="AB112" s="4">
        <v>-35086045.94</v>
      </c>
      <c r="AC112" s="4">
        <v>14299.1</v>
      </c>
      <c r="AD112" s="4">
        <v>20541935.61</v>
      </c>
      <c r="AE112" s="4">
        <v>19551656.71</v>
      </c>
      <c r="AF112" s="4">
        <v>144354335.61</v>
      </c>
      <c r="AG112" s="4">
        <v>0</v>
      </c>
      <c r="AH112" s="4">
        <v>2885870.15</v>
      </c>
      <c r="AI112" s="4">
        <v>0</v>
      </c>
      <c r="AJ112" s="4">
        <v>0</v>
      </c>
      <c r="AK112" s="4">
        <v>716939.03</v>
      </c>
      <c r="AL112" s="4">
        <v>147957144.79</v>
      </c>
      <c r="AM112" s="4">
        <v>0</v>
      </c>
      <c r="AN112" s="4">
        <v>54134618.46</v>
      </c>
      <c r="AO112" s="4">
        <v>22757237</v>
      </c>
      <c r="AP112" s="4">
        <v>0</v>
      </c>
      <c r="AQ112" s="4">
        <v>76891855.46</v>
      </c>
      <c r="AR112" s="4">
        <v>287118258.46</v>
      </c>
      <c r="AS112" s="4">
        <v>248318174.49</v>
      </c>
      <c r="AT112" s="4">
        <v>291737525.7</v>
      </c>
      <c r="AU112" s="4">
        <v>5729794.7</v>
      </c>
      <c r="AV112" s="4">
        <v>832903753.35</v>
      </c>
      <c r="AW112" s="4">
        <v>-691403593.4</v>
      </c>
      <c r="AX112" s="4">
        <v>-33179845.09</v>
      </c>
      <c r="AY112" s="4">
        <v>-61338492.29</v>
      </c>
      <c r="AZ112" s="4">
        <v>-785921930.78</v>
      </c>
      <c r="BA112" s="4">
        <v>-118914218.74</v>
      </c>
      <c r="BB112" s="4">
        <v>37244301.41</v>
      </c>
      <c r="BC112" s="4">
        <v>55777323.7</v>
      </c>
      <c r="BD112" s="4">
        <v>6155359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-1840087.53</v>
      </c>
      <c r="BM112" s="4">
        <v>-5712961.76</v>
      </c>
      <c r="BN112" s="4">
        <v>0</v>
      </c>
      <c r="BO112" s="4">
        <v>-21577322.16</v>
      </c>
      <c r="BP112" s="4">
        <v>25404500.41</v>
      </c>
      <c r="BQ112" s="4">
        <v>59621084.1</v>
      </c>
      <c r="BR112" s="4">
        <v>-42074274.37</v>
      </c>
      <c r="BS112" s="4">
        <v>-2275.9</v>
      </c>
      <c r="BT112" s="4">
        <v>17544533.83</v>
      </c>
      <c r="BU112" s="4">
        <v>34693343.7</v>
      </c>
      <c r="BV112" s="4">
        <v>213979717.12</v>
      </c>
      <c r="BW112" s="4">
        <v>0</v>
      </c>
      <c r="BX112" s="4">
        <v>0</v>
      </c>
      <c r="BY112" s="4">
        <v>6018</v>
      </c>
      <c r="BZ112" s="4">
        <v>0</v>
      </c>
      <c r="CA112" s="4">
        <v>284491.11</v>
      </c>
      <c r="CB112" s="4">
        <v>214270226.23</v>
      </c>
      <c r="CC112" s="4">
        <v>0</v>
      </c>
      <c r="CD112" s="4">
        <v>98032299.16</v>
      </c>
      <c r="CE112" s="4">
        <v>13552900</v>
      </c>
      <c r="CF112" s="4">
        <v>0</v>
      </c>
      <c r="CG112" s="4">
        <v>111585199.16</v>
      </c>
      <c r="CH112" s="4">
        <v>341415062.55</v>
      </c>
      <c r="CI112" s="4">
        <v>321191915.56</v>
      </c>
      <c r="CJ112" s="4">
        <v>324395282.96</v>
      </c>
      <c r="CK112" s="4">
        <v>8851651.25</v>
      </c>
      <c r="CL112" s="4">
        <v>995853912.32</v>
      </c>
      <c r="CM112" s="4">
        <v>-818435338.86</v>
      </c>
      <c r="CN112" s="4">
        <v>-28238302.84</v>
      </c>
      <c r="CO112" s="4">
        <v>-65110572.97</v>
      </c>
      <c r="CP112" s="4">
        <v>-911784214.67</v>
      </c>
      <c r="CQ112" s="4">
        <v>-174908554.17</v>
      </c>
      <c r="CR112" s="4">
        <v>2620380.09</v>
      </c>
      <c r="CS112" s="4">
        <v>66451181.64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-30000</v>
      </c>
      <c r="DA112" s="4">
        <v>1500</v>
      </c>
      <c r="DB112" s="4">
        <v>-3084718.66</v>
      </c>
      <c r="DC112" s="4">
        <v>-9741359.86</v>
      </c>
      <c r="DD112" s="4">
        <v>0</v>
      </c>
      <c r="DE112" s="4">
        <v>-108950211.1</v>
      </c>
      <c r="DF112" s="4">
        <v>-24880513.45</v>
      </c>
      <c r="DG112" s="4">
        <v>93434588.26</v>
      </c>
      <c r="DH112" s="4">
        <v>-64119207.69</v>
      </c>
      <c r="DI112" s="4">
        <v>-2216.49</v>
      </c>
      <c r="DJ112" s="4">
        <v>29313164.08</v>
      </c>
      <c r="DK112" s="4">
        <v>7398166.82</v>
      </c>
      <c r="DL112" s="4">
        <v>243315386.45</v>
      </c>
      <c r="DM112" s="4">
        <v>0</v>
      </c>
      <c r="DN112" s="4">
        <v>0</v>
      </c>
      <c r="DO112" s="4">
        <v>0</v>
      </c>
      <c r="DP112" s="4">
        <v>3052247</v>
      </c>
      <c r="DQ112" s="4">
        <v>607760.83</v>
      </c>
      <c r="DR112" s="4">
        <v>246975394.28</v>
      </c>
      <c r="DS112" s="4">
        <v>0</v>
      </c>
      <c r="DT112" s="4">
        <v>92600575.98</v>
      </c>
      <c r="DU112" s="4">
        <v>26382790</v>
      </c>
      <c r="DV112" s="4">
        <v>0</v>
      </c>
      <c r="DW112" s="4">
        <v>118983365.98</v>
      </c>
      <c r="DX112" s="11">
        <f>('KOV järjest'!Z112+Z112+BP112+DF112)/CL112</f>
        <v>-0.023418879758847558</v>
      </c>
      <c r="DY112" s="11">
        <f t="shared" si="1"/>
        <v>0.12852490382030254</v>
      </c>
    </row>
    <row r="113" spans="1:129" ht="12.75">
      <c r="A113" s="3" t="s">
        <v>172</v>
      </c>
      <c r="B113" s="4">
        <v>1357291.2</v>
      </c>
      <c r="C113" s="4">
        <v>9269587.82</v>
      </c>
      <c r="D113" s="4">
        <v>13019849.58</v>
      </c>
      <c r="E113" s="4">
        <v>-573698.55</v>
      </c>
      <c r="F113" s="4">
        <v>23073030.05</v>
      </c>
      <c r="G113" s="4">
        <v>-20301026.14</v>
      </c>
      <c r="H113" s="4">
        <v>-1991946.25</v>
      </c>
      <c r="I113" s="4">
        <v>-1850028.64</v>
      </c>
      <c r="J113" s="4">
        <v>-24143001.03</v>
      </c>
      <c r="K113" s="4">
        <v>-2814475.49</v>
      </c>
      <c r="L113" s="4">
        <v>1389958.01</v>
      </c>
      <c r="M113" s="4">
        <v>2581036.35</v>
      </c>
      <c r="N113" s="4">
        <v>116944.95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-122932.45</v>
      </c>
      <c r="W113" s="4">
        <v>-120392.75</v>
      </c>
      <c r="X113" s="4">
        <v>0</v>
      </c>
      <c r="Y113" s="4">
        <v>1150531.37</v>
      </c>
      <c r="Z113" s="4">
        <v>80560.39</v>
      </c>
      <c r="AA113" s="4">
        <v>2800678.65</v>
      </c>
      <c r="AB113" s="4">
        <v>-2439110.28</v>
      </c>
      <c r="AC113" s="4">
        <v>0</v>
      </c>
      <c r="AD113" s="4">
        <v>361568.37</v>
      </c>
      <c r="AE113" s="4">
        <v>-194297.59</v>
      </c>
      <c r="AF113" s="4">
        <v>5252896.52</v>
      </c>
      <c r="AG113" s="4">
        <v>0</v>
      </c>
      <c r="AH113" s="4">
        <v>3786736.74</v>
      </c>
      <c r="AI113" s="4">
        <v>0</v>
      </c>
      <c r="AJ113" s="4">
        <v>0</v>
      </c>
      <c r="AK113" s="4">
        <v>0</v>
      </c>
      <c r="AL113" s="4">
        <v>9039633.26</v>
      </c>
      <c r="AM113" s="4">
        <v>0</v>
      </c>
      <c r="AN113" s="4">
        <v>373704.87</v>
      </c>
      <c r="AO113" s="4">
        <v>0</v>
      </c>
      <c r="AP113" s="4">
        <v>0</v>
      </c>
      <c r="AQ113" s="4">
        <v>373704.87</v>
      </c>
      <c r="AR113" s="4">
        <v>1520638.88</v>
      </c>
      <c r="AS113" s="4">
        <v>11621563.65</v>
      </c>
      <c r="AT113" s="4">
        <v>12290852.51</v>
      </c>
      <c r="AU113" s="4">
        <v>619517.7</v>
      </c>
      <c r="AV113" s="4">
        <v>26052572.74</v>
      </c>
      <c r="AW113" s="4">
        <v>-21195303.44</v>
      </c>
      <c r="AX113" s="4">
        <v>-1623677.23</v>
      </c>
      <c r="AY113" s="4">
        <v>-2230556.55</v>
      </c>
      <c r="AZ113" s="4">
        <v>-25049537.22</v>
      </c>
      <c r="BA113" s="4">
        <v>-4640229.04</v>
      </c>
      <c r="BB113" s="4">
        <v>351321</v>
      </c>
      <c r="BC113" s="4">
        <v>2151000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-125635.33</v>
      </c>
      <c r="BM113" s="4">
        <v>-163151.67</v>
      </c>
      <c r="BN113" s="4">
        <v>0</v>
      </c>
      <c r="BO113" s="4">
        <v>-2263543.37</v>
      </c>
      <c r="BP113" s="4">
        <v>-1260507.85</v>
      </c>
      <c r="BQ113" s="4">
        <v>1500012.16</v>
      </c>
      <c r="BR113" s="4">
        <v>-1562315.96</v>
      </c>
      <c r="BS113" s="4">
        <v>0</v>
      </c>
      <c r="BT113" s="4">
        <v>-62303.8</v>
      </c>
      <c r="BU113" s="4">
        <v>79011.39</v>
      </c>
      <c r="BV113" s="4">
        <v>5190592.72</v>
      </c>
      <c r="BW113" s="4">
        <v>0</v>
      </c>
      <c r="BX113" s="4">
        <v>3940676.1</v>
      </c>
      <c r="BY113" s="4">
        <v>0</v>
      </c>
      <c r="BZ113" s="4">
        <v>0</v>
      </c>
      <c r="CA113" s="4">
        <v>0</v>
      </c>
      <c r="CB113" s="4">
        <v>9131268.82</v>
      </c>
      <c r="CC113" s="4">
        <v>0</v>
      </c>
      <c r="CD113" s="4">
        <v>452716.26</v>
      </c>
      <c r="CE113" s="4">
        <v>0</v>
      </c>
      <c r="CF113" s="4">
        <v>0</v>
      </c>
      <c r="CG113" s="4">
        <v>452716.26</v>
      </c>
      <c r="CH113" s="4">
        <v>1724369.16</v>
      </c>
      <c r="CI113" s="4">
        <v>16504413.24</v>
      </c>
      <c r="CJ113" s="4">
        <v>14440769.14</v>
      </c>
      <c r="CK113" s="4">
        <v>807660.13</v>
      </c>
      <c r="CL113" s="4">
        <v>33477211.67</v>
      </c>
      <c r="CM113" s="4">
        <v>-25476736.62</v>
      </c>
      <c r="CN113" s="4">
        <v>-1180235.99</v>
      </c>
      <c r="CO113" s="4">
        <v>-2207813.76</v>
      </c>
      <c r="CP113" s="4">
        <v>-28864786.37</v>
      </c>
      <c r="CQ113" s="4">
        <v>-3748489.25</v>
      </c>
      <c r="CR113" s="4">
        <v>133160</v>
      </c>
      <c r="CS113" s="4">
        <v>2930000</v>
      </c>
      <c r="CT113" s="4">
        <v>0</v>
      </c>
      <c r="CU113" s="4">
        <v>0</v>
      </c>
      <c r="CV113" s="4">
        <v>0</v>
      </c>
      <c r="CW113" s="4">
        <v>0</v>
      </c>
      <c r="CX113" s="4">
        <v>-10000</v>
      </c>
      <c r="CY113" s="4">
        <v>0</v>
      </c>
      <c r="CZ113" s="4">
        <v>0</v>
      </c>
      <c r="DA113" s="4">
        <v>0</v>
      </c>
      <c r="DB113" s="4">
        <v>-70360.4</v>
      </c>
      <c r="DC113" s="4">
        <v>-173708.87</v>
      </c>
      <c r="DD113" s="4">
        <v>0</v>
      </c>
      <c r="DE113" s="4">
        <v>-765689.65</v>
      </c>
      <c r="DF113" s="4">
        <v>3846735.65</v>
      </c>
      <c r="DG113" s="4">
        <v>0</v>
      </c>
      <c r="DH113" s="4">
        <v>-1666814.95</v>
      </c>
      <c r="DI113" s="4">
        <v>0</v>
      </c>
      <c r="DJ113" s="4">
        <v>-1666814.95</v>
      </c>
      <c r="DK113" s="4">
        <v>1882344.66</v>
      </c>
      <c r="DL113" s="4">
        <v>3523777.77</v>
      </c>
      <c r="DM113" s="4">
        <v>0</v>
      </c>
      <c r="DN113" s="4">
        <v>2623207.66</v>
      </c>
      <c r="DO113" s="4">
        <v>0</v>
      </c>
      <c r="DP113" s="4">
        <v>0</v>
      </c>
      <c r="DQ113" s="4">
        <v>0</v>
      </c>
      <c r="DR113" s="4">
        <v>6146985.43</v>
      </c>
      <c r="DS113" s="4">
        <v>0</v>
      </c>
      <c r="DT113" s="4">
        <v>2335060.92</v>
      </c>
      <c r="DU113" s="4">
        <v>0</v>
      </c>
      <c r="DV113" s="4">
        <v>0</v>
      </c>
      <c r="DW113" s="4">
        <v>2335060.92</v>
      </c>
      <c r="DX113" s="11">
        <f>('KOV järjest'!Z113+Z113+BP113+DF113)/CL113</f>
        <v>0.07576919054680635</v>
      </c>
      <c r="DY113" s="11">
        <f t="shared" si="1"/>
        <v>0.11386624870601117</v>
      </c>
    </row>
    <row r="114" spans="1:129" ht="12.75">
      <c r="A114" s="3" t="s">
        <v>173</v>
      </c>
      <c r="B114" s="4">
        <v>6880219.44</v>
      </c>
      <c r="C114" s="4">
        <v>17152467.98</v>
      </c>
      <c r="D114" s="4">
        <v>14970534.43</v>
      </c>
      <c r="E114" s="4">
        <v>590403.63</v>
      </c>
      <c r="F114" s="4">
        <v>39593625.48</v>
      </c>
      <c r="G114" s="4">
        <v>-32345784.6</v>
      </c>
      <c r="H114" s="4">
        <v>-1671676.12</v>
      </c>
      <c r="I114" s="4">
        <v>-2029227.84</v>
      </c>
      <c r="J114" s="4">
        <v>-36046688.56</v>
      </c>
      <c r="K114" s="4">
        <v>-1694774.55</v>
      </c>
      <c r="L114" s="4">
        <v>152000</v>
      </c>
      <c r="M114" s="4">
        <v>1147292.4</v>
      </c>
      <c r="N114" s="4">
        <v>-100000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-68017.34</v>
      </c>
      <c r="W114" s="4">
        <v>-127101.17</v>
      </c>
      <c r="X114" s="4">
        <v>0</v>
      </c>
      <c r="Y114" s="4">
        <v>-563499.49</v>
      </c>
      <c r="Z114" s="4">
        <v>2983437.43</v>
      </c>
      <c r="AA114" s="4">
        <v>0</v>
      </c>
      <c r="AB114" s="4">
        <v>-950234.31</v>
      </c>
      <c r="AC114" s="4">
        <v>0</v>
      </c>
      <c r="AD114" s="4">
        <v>-950234.31</v>
      </c>
      <c r="AE114" s="4">
        <v>1077016.61</v>
      </c>
      <c r="AF114" s="4">
        <v>2349475.55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2349475.55</v>
      </c>
      <c r="AM114" s="4">
        <v>0</v>
      </c>
      <c r="AN114" s="4">
        <v>4141458.94</v>
      </c>
      <c r="AO114" s="4">
        <v>0</v>
      </c>
      <c r="AP114" s="4">
        <v>0</v>
      </c>
      <c r="AQ114" s="4">
        <v>4141458.94</v>
      </c>
      <c r="AR114" s="4">
        <v>7083555.06</v>
      </c>
      <c r="AS114" s="4">
        <v>20135336.91</v>
      </c>
      <c r="AT114" s="4">
        <v>15021049.57</v>
      </c>
      <c r="AU114" s="4">
        <v>2534552.99</v>
      </c>
      <c r="AV114" s="4">
        <v>44774494.53</v>
      </c>
      <c r="AW114" s="4">
        <v>-33898477.86</v>
      </c>
      <c r="AX114" s="4">
        <v>-3183955.3</v>
      </c>
      <c r="AY114" s="4">
        <v>-8989573.05</v>
      </c>
      <c r="AZ114" s="4">
        <v>-46072006.21</v>
      </c>
      <c r="BA114" s="4">
        <v>-42733763.82</v>
      </c>
      <c r="BB114" s="4">
        <v>40000</v>
      </c>
      <c r="BC114" s="4">
        <v>27712838.14</v>
      </c>
      <c r="BD114" s="4">
        <v>-10000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-422379.32</v>
      </c>
      <c r="BM114" s="4">
        <v>-523078.42</v>
      </c>
      <c r="BN114" s="4">
        <v>0</v>
      </c>
      <c r="BO114" s="4">
        <v>-15413305</v>
      </c>
      <c r="BP114" s="4">
        <v>-16710816.68</v>
      </c>
      <c r="BQ114" s="4">
        <v>16657548.52</v>
      </c>
      <c r="BR114" s="4">
        <v>-1067600.02</v>
      </c>
      <c r="BS114" s="4">
        <v>0</v>
      </c>
      <c r="BT114" s="4">
        <v>15589948.5</v>
      </c>
      <c r="BU114" s="4">
        <v>-2474025.61</v>
      </c>
      <c r="BV114" s="4">
        <v>17946972.6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17946972.6</v>
      </c>
      <c r="CC114" s="4">
        <v>0</v>
      </c>
      <c r="CD114" s="4">
        <v>1667433.33</v>
      </c>
      <c r="CE114" s="4">
        <v>0</v>
      </c>
      <c r="CF114" s="4">
        <v>0</v>
      </c>
      <c r="CG114" s="4">
        <v>1667433.33</v>
      </c>
      <c r="CH114" s="4">
        <v>7430198.56</v>
      </c>
      <c r="CI114" s="4">
        <v>24989106.71</v>
      </c>
      <c r="CJ114" s="4">
        <v>11958943.63</v>
      </c>
      <c r="CK114" s="4">
        <v>2025475.88</v>
      </c>
      <c r="CL114" s="4">
        <v>46403724.78</v>
      </c>
      <c r="CM114" s="4">
        <v>-37551736.42</v>
      </c>
      <c r="CN114" s="4">
        <v>-2036012.4</v>
      </c>
      <c r="CO114" s="4">
        <v>-2915976.45</v>
      </c>
      <c r="CP114" s="4">
        <v>-42503725.27</v>
      </c>
      <c r="CQ114" s="4">
        <v>-4400621.05</v>
      </c>
      <c r="CR114" s="4">
        <v>161850</v>
      </c>
      <c r="CS114" s="4">
        <v>2351560.8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-440433.35</v>
      </c>
      <c r="DC114" s="4">
        <v>-795690.73</v>
      </c>
      <c r="DD114" s="4">
        <v>0</v>
      </c>
      <c r="DE114" s="4">
        <v>-2327643.6</v>
      </c>
      <c r="DF114" s="4">
        <v>1572355.91</v>
      </c>
      <c r="DG114" s="4">
        <v>59310</v>
      </c>
      <c r="DH114" s="4">
        <v>-725351.82</v>
      </c>
      <c r="DI114" s="4">
        <v>0</v>
      </c>
      <c r="DJ114" s="4">
        <v>-666041.82</v>
      </c>
      <c r="DK114" s="4">
        <v>1198593.71</v>
      </c>
      <c r="DL114" s="4">
        <v>17281915.01</v>
      </c>
      <c r="DM114" s="4">
        <v>0</v>
      </c>
      <c r="DN114" s="4">
        <v>0</v>
      </c>
      <c r="DO114" s="4">
        <v>0</v>
      </c>
      <c r="DP114" s="4">
        <v>0</v>
      </c>
      <c r="DQ114" s="4">
        <v>0</v>
      </c>
      <c r="DR114" s="4">
        <v>17281915.01</v>
      </c>
      <c r="DS114" s="4">
        <v>0</v>
      </c>
      <c r="DT114" s="4">
        <v>2866027.04</v>
      </c>
      <c r="DU114" s="4">
        <v>0</v>
      </c>
      <c r="DV114" s="4">
        <v>0</v>
      </c>
      <c r="DW114" s="4">
        <v>2866027.04</v>
      </c>
      <c r="DX114" s="11">
        <f>('KOV järjest'!Z114+Z114+BP114+DF114)/CL114</f>
        <v>-0.28737047819375505</v>
      </c>
      <c r="DY114" s="11">
        <f t="shared" si="1"/>
        <v>0.3106623021825448</v>
      </c>
    </row>
    <row r="115" spans="1:129" ht="12.75">
      <c r="A115" s="3" t="s">
        <v>174</v>
      </c>
      <c r="B115" s="4">
        <v>2024832.8</v>
      </c>
      <c r="C115" s="4">
        <v>5407200.3</v>
      </c>
      <c r="D115" s="4">
        <v>4942478.98</v>
      </c>
      <c r="E115" s="4">
        <v>137672.48</v>
      </c>
      <c r="F115" s="4">
        <v>12512184.56</v>
      </c>
      <c r="G115" s="4">
        <v>-9271768.57</v>
      </c>
      <c r="H115" s="4">
        <v>-1823118.73</v>
      </c>
      <c r="I115" s="4">
        <v>-647201.06</v>
      </c>
      <c r="J115" s="4">
        <v>-11742088.36</v>
      </c>
      <c r="K115" s="4">
        <v>-2602458.19</v>
      </c>
      <c r="L115" s="4">
        <v>15000</v>
      </c>
      <c r="M115" s="4">
        <v>2922959</v>
      </c>
      <c r="N115" s="4">
        <v>0</v>
      </c>
      <c r="O115" s="4">
        <v>0</v>
      </c>
      <c r="P115" s="4">
        <v>0</v>
      </c>
      <c r="Q115" s="4">
        <v>0</v>
      </c>
      <c r="R115" s="4">
        <v>-135000</v>
      </c>
      <c r="S115" s="4">
        <v>0</v>
      </c>
      <c r="T115" s="4">
        <v>-10000</v>
      </c>
      <c r="U115" s="4">
        <v>0</v>
      </c>
      <c r="V115" s="4">
        <v>14265.14</v>
      </c>
      <c r="W115" s="4">
        <v>-6755.01</v>
      </c>
      <c r="X115" s="4">
        <v>0</v>
      </c>
      <c r="Y115" s="4">
        <v>204765.95</v>
      </c>
      <c r="Z115" s="4">
        <v>974862.15</v>
      </c>
      <c r="AA115" s="4">
        <v>0</v>
      </c>
      <c r="AB115" s="4">
        <v>-93925.34</v>
      </c>
      <c r="AC115" s="4">
        <v>0</v>
      </c>
      <c r="AD115" s="4">
        <v>-93925.34</v>
      </c>
      <c r="AE115" s="4">
        <v>-559651.59</v>
      </c>
      <c r="AF115" s="4">
        <v>89883.99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89883.99</v>
      </c>
      <c r="AM115" s="4">
        <v>0</v>
      </c>
      <c r="AN115" s="4">
        <v>822586.44</v>
      </c>
      <c r="AO115" s="4">
        <v>135900</v>
      </c>
      <c r="AP115" s="4">
        <v>0</v>
      </c>
      <c r="AQ115" s="4">
        <v>958486.44</v>
      </c>
      <c r="AR115" s="4">
        <v>2067794.73</v>
      </c>
      <c r="AS115" s="4">
        <v>6457137.05</v>
      </c>
      <c r="AT115" s="4">
        <v>4420204.66</v>
      </c>
      <c r="AU115" s="4">
        <v>97419.58</v>
      </c>
      <c r="AV115" s="4">
        <v>13042556.02</v>
      </c>
      <c r="AW115" s="4">
        <v>-9916825.73</v>
      </c>
      <c r="AX115" s="4">
        <v>-1075915</v>
      </c>
      <c r="AY115" s="4">
        <v>-1435878.26</v>
      </c>
      <c r="AZ115" s="4">
        <v>-12428618.99</v>
      </c>
      <c r="BA115" s="4">
        <v>-5193354.76</v>
      </c>
      <c r="BB115" s="4">
        <v>384705</v>
      </c>
      <c r="BC115" s="4">
        <v>5184013.15</v>
      </c>
      <c r="BD115" s="4">
        <v>-638589.15</v>
      </c>
      <c r="BE115" s="4">
        <v>0</v>
      </c>
      <c r="BF115" s="4">
        <v>0</v>
      </c>
      <c r="BG115" s="4">
        <v>0</v>
      </c>
      <c r="BH115" s="4">
        <v>0</v>
      </c>
      <c r="BI115" s="4">
        <v>18</v>
      </c>
      <c r="BJ115" s="4">
        <v>0</v>
      </c>
      <c r="BK115" s="4">
        <v>10000</v>
      </c>
      <c r="BL115" s="4">
        <v>10562.04</v>
      </c>
      <c r="BM115" s="4">
        <v>-2536.71</v>
      </c>
      <c r="BN115" s="4">
        <v>0</v>
      </c>
      <c r="BO115" s="4">
        <v>-242645.72</v>
      </c>
      <c r="BP115" s="4">
        <v>371291.31</v>
      </c>
      <c r="BQ115" s="4">
        <v>26226</v>
      </c>
      <c r="BR115" s="4">
        <v>-90933.97</v>
      </c>
      <c r="BS115" s="4">
        <v>0</v>
      </c>
      <c r="BT115" s="4">
        <v>-64707.97</v>
      </c>
      <c r="BU115" s="4">
        <v>1578431.22</v>
      </c>
      <c r="BV115" s="4">
        <v>25176.02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25176.02</v>
      </c>
      <c r="CC115" s="4">
        <v>0</v>
      </c>
      <c r="CD115" s="4">
        <v>222017.66</v>
      </c>
      <c r="CE115" s="4">
        <v>2314900</v>
      </c>
      <c r="CF115" s="4">
        <v>0</v>
      </c>
      <c r="CG115" s="4">
        <v>2536917.66</v>
      </c>
      <c r="CH115" s="4">
        <v>2331962.7</v>
      </c>
      <c r="CI115" s="4">
        <v>9039937.08</v>
      </c>
      <c r="CJ115" s="4">
        <v>4728107.85</v>
      </c>
      <c r="CK115" s="4">
        <v>66336.43</v>
      </c>
      <c r="CL115" s="4">
        <v>16166344.06</v>
      </c>
      <c r="CM115" s="4">
        <v>-11449932.9</v>
      </c>
      <c r="CN115" s="4">
        <v>-1018756.49</v>
      </c>
      <c r="CO115" s="4">
        <v>-1048224.82</v>
      </c>
      <c r="CP115" s="4">
        <v>-13516914.21</v>
      </c>
      <c r="CQ115" s="4">
        <v>-4025846.77</v>
      </c>
      <c r="CR115" s="4">
        <v>10000</v>
      </c>
      <c r="CS115" s="4">
        <v>3151191.3</v>
      </c>
      <c r="CT115" s="4">
        <v>0</v>
      </c>
      <c r="CU115" s="4">
        <v>0</v>
      </c>
      <c r="CV115" s="4">
        <v>0</v>
      </c>
      <c r="CW115" s="4">
        <v>0</v>
      </c>
      <c r="CX115" s="4">
        <v>-1170000</v>
      </c>
      <c r="CY115" s="4">
        <v>0</v>
      </c>
      <c r="CZ115" s="4">
        <v>0</v>
      </c>
      <c r="DA115" s="4">
        <v>0</v>
      </c>
      <c r="DB115" s="4">
        <v>44115.21</v>
      </c>
      <c r="DC115" s="4">
        <v>-210</v>
      </c>
      <c r="DD115" s="4">
        <v>0</v>
      </c>
      <c r="DE115" s="4">
        <v>-1990540.26</v>
      </c>
      <c r="DF115" s="4">
        <v>658889.59</v>
      </c>
      <c r="DG115" s="4">
        <v>3150</v>
      </c>
      <c r="DH115" s="4">
        <v>-6405.02</v>
      </c>
      <c r="DI115" s="4">
        <v>0</v>
      </c>
      <c r="DJ115" s="4">
        <v>-3255.02</v>
      </c>
      <c r="DK115" s="4">
        <v>-31972.26</v>
      </c>
      <c r="DL115" s="4">
        <v>21921</v>
      </c>
      <c r="DM115" s="4">
        <v>0</v>
      </c>
      <c r="DN115" s="4">
        <v>0</v>
      </c>
      <c r="DO115" s="4">
        <v>0</v>
      </c>
      <c r="DP115" s="4">
        <v>0</v>
      </c>
      <c r="DQ115" s="4">
        <v>0</v>
      </c>
      <c r="DR115" s="4">
        <v>21921</v>
      </c>
      <c r="DS115" s="4">
        <v>0</v>
      </c>
      <c r="DT115" s="4">
        <v>1439845.4</v>
      </c>
      <c r="DU115" s="4">
        <v>1065100</v>
      </c>
      <c r="DV115" s="4">
        <v>0</v>
      </c>
      <c r="DW115" s="4">
        <v>2504945.4</v>
      </c>
      <c r="DX115" s="11">
        <f>('KOV järjest'!Z115+Z115+BP115+DF115)/CL115</f>
        <v>0.11559196025177258</v>
      </c>
      <c r="DY115" s="11">
        <f t="shared" si="1"/>
        <v>0</v>
      </c>
    </row>
    <row r="116" spans="1:129" ht="12.75">
      <c r="A116" s="3" t="s">
        <v>175</v>
      </c>
      <c r="B116" s="4">
        <v>3087400.52</v>
      </c>
      <c r="C116" s="4">
        <v>16296004.32</v>
      </c>
      <c r="D116" s="4">
        <v>15122611.2</v>
      </c>
      <c r="E116" s="4">
        <v>270408.98</v>
      </c>
      <c r="F116" s="4">
        <v>34776425.02</v>
      </c>
      <c r="G116" s="4">
        <v>-28600642.95</v>
      </c>
      <c r="H116" s="4">
        <v>-2773579.91</v>
      </c>
      <c r="I116" s="4">
        <v>-2603678.51</v>
      </c>
      <c r="J116" s="4">
        <v>-33977901.37</v>
      </c>
      <c r="K116" s="4">
        <v>-10471653.56</v>
      </c>
      <c r="L116" s="4">
        <v>882000</v>
      </c>
      <c r="M116" s="4">
        <v>5365438.25</v>
      </c>
      <c r="N116" s="4">
        <v>-170000</v>
      </c>
      <c r="O116" s="4">
        <v>0</v>
      </c>
      <c r="P116" s="4">
        <v>0</v>
      </c>
      <c r="Q116" s="4">
        <v>0</v>
      </c>
      <c r="R116" s="4">
        <v>-2137500</v>
      </c>
      <c r="S116" s="4">
        <v>0</v>
      </c>
      <c r="T116" s="4">
        <v>0</v>
      </c>
      <c r="U116" s="4">
        <v>0</v>
      </c>
      <c r="V116" s="4">
        <v>-123961.62</v>
      </c>
      <c r="W116" s="4">
        <v>-126795.43</v>
      </c>
      <c r="X116" s="4">
        <v>0</v>
      </c>
      <c r="Y116" s="4">
        <v>-6655676.93</v>
      </c>
      <c r="Z116" s="4">
        <v>-5857153.28</v>
      </c>
      <c r="AA116" s="4">
        <v>7000000</v>
      </c>
      <c r="AB116" s="4">
        <v>-712490.91</v>
      </c>
      <c r="AC116" s="4">
        <v>0</v>
      </c>
      <c r="AD116" s="4">
        <v>6287509.09</v>
      </c>
      <c r="AE116" s="4">
        <v>1430015.39</v>
      </c>
      <c r="AF116" s="4">
        <v>8320778.62</v>
      </c>
      <c r="AG116" s="4">
        <v>0</v>
      </c>
      <c r="AH116" s="4">
        <v>172423</v>
      </c>
      <c r="AI116" s="4">
        <v>0</v>
      </c>
      <c r="AJ116" s="4">
        <v>0</v>
      </c>
      <c r="AK116" s="4">
        <v>0</v>
      </c>
      <c r="AL116" s="4">
        <v>8493201.62</v>
      </c>
      <c r="AM116" s="4">
        <v>0</v>
      </c>
      <c r="AN116" s="4">
        <v>1596851.96</v>
      </c>
      <c r="AO116" s="4">
        <v>0</v>
      </c>
      <c r="AP116" s="4">
        <v>0</v>
      </c>
      <c r="AQ116" s="4">
        <v>1596851.96</v>
      </c>
      <c r="AR116" s="4">
        <v>7718933.69</v>
      </c>
      <c r="AS116" s="4">
        <v>20095308.33</v>
      </c>
      <c r="AT116" s="4">
        <v>17285399.83</v>
      </c>
      <c r="AU116" s="4">
        <v>295168.24</v>
      </c>
      <c r="AV116" s="4">
        <v>45394810.09</v>
      </c>
      <c r="AW116" s="4">
        <v>-35454981.5</v>
      </c>
      <c r="AX116" s="4">
        <v>-3432551.5</v>
      </c>
      <c r="AY116" s="4">
        <v>-2433208.67</v>
      </c>
      <c r="AZ116" s="4">
        <v>-41320741.67</v>
      </c>
      <c r="BA116" s="4">
        <v>-7684414.25</v>
      </c>
      <c r="BB116" s="4">
        <v>428836</v>
      </c>
      <c r="BC116" s="4">
        <v>6853200.78</v>
      </c>
      <c r="BD116" s="4">
        <v>1433698.86</v>
      </c>
      <c r="BE116" s="4">
        <v>0</v>
      </c>
      <c r="BF116" s="4">
        <v>0</v>
      </c>
      <c r="BG116" s="4">
        <v>0</v>
      </c>
      <c r="BH116" s="4">
        <v>-4428000</v>
      </c>
      <c r="BI116" s="4">
        <v>0</v>
      </c>
      <c r="BJ116" s="4">
        <v>0</v>
      </c>
      <c r="BK116" s="4">
        <v>0</v>
      </c>
      <c r="BL116" s="4">
        <v>-276095.99</v>
      </c>
      <c r="BM116" s="4">
        <v>-293335.41</v>
      </c>
      <c r="BN116" s="4">
        <v>0</v>
      </c>
      <c r="BO116" s="4">
        <v>-3672774.6</v>
      </c>
      <c r="BP116" s="4">
        <v>401293.82</v>
      </c>
      <c r="BQ116" s="4">
        <v>5400017.18</v>
      </c>
      <c r="BR116" s="4">
        <v>-1289838.48</v>
      </c>
      <c r="BS116" s="4">
        <v>0</v>
      </c>
      <c r="BT116" s="4">
        <v>4110178.7</v>
      </c>
      <c r="BU116" s="4">
        <v>1114595.94</v>
      </c>
      <c r="BV116" s="4">
        <v>12430957.32</v>
      </c>
      <c r="BW116" s="4">
        <v>0</v>
      </c>
      <c r="BX116" s="4">
        <v>91714</v>
      </c>
      <c r="BY116" s="4">
        <v>0</v>
      </c>
      <c r="BZ116" s="4">
        <v>0</v>
      </c>
      <c r="CA116" s="4">
        <v>0</v>
      </c>
      <c r="CB116" s="4">
        <v>12522671.32</v>
      </c>
      <c r="CC116" s="4">
        <v>0</v>
      </c>
      <c r="CD116" s="4">
        <v>2711447.9</v>
      </c>
      <c r="CE116" s="4">
        <v>0</v>
      </c>
      <c r="CF116" s="4">
        <v>0</v>
      </c>
      <c r="CG116" s="4">
        <v>2711447.9</v>
      </c>
      <c r="CH116" s="4">
        <v>9106622.52</v>
      </c>
      <c r="CI116" s="4">
        <v>26698931.66</v>
      </c>
      <c r="CJ116" s="4">
        <v>19713189.28</v>
      </c>
      <c r="CK116" s="4">
        <v>654040.37</v>
      </c>
      <c r="CL116" s="4">
        <v>56172783.83</v>
      </c>
      <c r="CM116" s="4">
        <v>-41846393.71</v>
      </c>
      <c r="CN116" s="4">
        <v>-3912001.18</v>
      </c>
      <c r="CO116" s="4">
        <v>-3791640.95</v>
      </c>
      <c r="CP116" s="4">
        <v>-49550035.84</v>
      </c>
      <c r="CQ116" s="4">
        <v>-39992682.72</v>
      </c>
      <c r="CR116" s="4">
        <v>377670</v>
      </c>
      <c r="CS116" s="4">
        <v>8106550.61</v>
      </c>
      <c r="CT116" s="4">
        <v>540400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-819887.47</v>
      </c>
      <c r="DC116" s="4">
        <v>-1005588.14</v>
      </c>
      <c r="DD116" s="4">
        <v>0</v>
      </c>
      <c r="DE116" s="4">
        <v>-31787949.58</v>
      </c>
      <c r="DF116" s="4">
        <v>-25165201.59</v>
      </c>
      <c r="DG116" s="4">
        <v>32596640.71</v>
      </c>
      <c r="DH116" s="4">
        <v>-1415627.68</v>
      </c>
      <c r="DI116" s="4">
        <v>0</v>
      </c>
      <c r="DJ116" s="4">
        <v>31181013.03</v>
      </c>
      <c r="DK116" s="4">
        <v>4104240.64</v>
      </c>
      <c r="DL116" s="4">
        <v>43611970.35</v>
      </c>
      <c r="DM116" s="4">
        <v>0</v>
      </c>
      <c r="DN116" s="4">
        <v>24404</v>
      </c>
      <c r="DO116" s="4">
        <v>0</v>
      </c>
      <c r="DP116" s="4">
        <v>0</v>
      </c>
      <c r="DQ116" s="4">
        <v>0</v>
      </c>
      <c r="DR116" s="4">
        <v>43636374.35</v>
      </c>
      <c r="DS116" s="4">
        <v>0</v>
      </c>
      <c r="DT116" s="4">
        <v>6815688.54</v>
      </c>
      <c r="DU116" s="4">
        <v>0</v>
      </c>
      <c r="DV116" s="4">
        <v>0</v>
      </c>
      <c r="DW116" s="4">
        <v>6815688.54</v>
      </c>
      <c r="DX116" s="11">
        <f>('KOV järjest'!Z116+Z116+BP116+DF116)/CL116</f>
        <v>-0.5561990836087783</v>
      </c>
      <c r="DY116" s="11">
        <f t="shared" si="1"/>
        <v>0.6554897816962973</v>
      </c>
    </row>
    <row r="117" spans="1:129" ht="12.75">
      <c r="A117" s="3" t="s">
        <v>176</v>
      </c>
      <c r="B117" s="4">
        <v>402913.05</v>
      </c>
      <c r="C117" s="4">
        <v>2409682.13</v>
      </c>
      <c r="D117" s="4">
        <v>1636347.07</v>
      </c>
      <c r="E117" s="4">
        <v>10531.87</v>
      </c>
      <c r="F117" s="4">
        <v>4459474.12</v>
      </c>
      <c r="G117" s="4">
        <v>-3253925.51</v>
      </c>
      <c r="H117" s="4">
        <v>-462370.28</v>
      </c>
      <c r="I117" s="4">
        <v>-183201.37</v>
      </c>
      <c r="J117" s="4">
        <v>-3899497.16</v>
      </c>
      <c r="K117" s="4">
        <v>-406001.84</v>
      </c>
      <c r="L117" s="4">
        <v>0</v>
      </c>
      <c r="M117" s="4">
        <v>184000</v>
      </c>
      <c r="N117" s="4">
        <v>48577</v>
      </c>
      <c r="O117" s="4">
        <v>0</v>
      </c>
      <c r="P117" s="4">
        <v>0</v>
      </c>
      <c r="Q117" s="4">
        <v>0</v>
      </c>
      <c r="R117" s="4">
        <v>-200</v>
      </c>
      <c r="S117" s="4">
        <v>0</v>
      </c>
      <c r="T117" s="4">
        <v>0</v>
      </c>
      <c r="U117" s="4">
        <v>0</v>
      </c>
      <c r="V117" s="4">
        <v>-26820.39</v>
      </c>
      <c r="W117" s="4">
        <v>-27024.34</v>
      </c>
      <c r="X117" s="4">
        <v>0</v>
      </c>
      <c r="Y117" s="4">
        <v>-200445.23</v>
      </c>
      <c r="Z117" s="4">
        <v>359531.73</v>
      </c>
      <c r="AA117" s="4">
        <v>0</v>
      </c>
      <c r="AB117" s="4">
        <v>-260400</v>
      </c>
      <c r="AC117" s="4">
        <v>0</v>
      </c>
      <c r="AD117" s="4">
        <v>-260400</v>
      </c>
      <c r="AE117" s="4">
        <v>258509.83</v>
      </c>
      <c r="AF117" s="4">
        <v>263200</v>
      </c>
      <c r="AG117" s="4">
        <v>0</v>
      </c>
      <c r="AH117" s="4">
        <v>0</v>
      </c>
      <c r="AI117" s="4">
        <v>0</v>
      </c>
      <c r="AJ117" s="4">
        <v>0</v>
      </c>
      <c r="AK117" s="4">
        <v>42122</v>
      </c>
      <c r="AL117" s="4">
        <v>305322</v>
      </c>
      <c r="AM117" s="4">
        <v>0</v>
      </c>
      <c r="AN117" s="4">
        <v>805418.88</v>
      </c>
      <c r="AO117" s="4">
        <v>0</v>
      </c>
      <c r="AP117" s="4">
        <v>0</v>
      </c>
      <c r="AQ117" s="4">
        <v>805418.88</v>
      </c>
      <c r="AR117" s="4">
        <v>406234.85</v>
      </c>
      <c r="AS117" s="4">
        <v>3102243.57</v>
      </c>
      <c r="AT117" s="4">
        <v>1713832.88</v>
      </c>
      <c r="AU117" s="4">
        <v>20627.1</v>
      </c>
      <c r="AV117" s="4">
        <v>5242938.4</v>
      </c>
      <c r="AW117" s="4">
        <v>-3581181.74</v>
      </c>
      <c r="AX117" s="4">
        <v>-499391.16</v>
      </c>
      <c r="AY117" s="4">
        <v>-213651.21</v>
      </c>
      <c r="AZ117" s="4">
        <v>-4294224.11</v>
      </c>
      <c r="BA117" s="4">
        <v>-487472.96</v>
      </c>
      <c r="BB117" s="4">
        <v>18000</v>
      </c>
      <c r="BC117" s="4">
        <v>414191</v>
      </c>
      <c r="BD117" s="4">
        <v>-12215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-10163.75</v>
      </c>
      <c r="BM117" s="4">
        <v>-10470.95</v>
      </c>
      <c r="BN117" s="4">
        <v>0</v>
      </c>
      <c r="BO117" s="4">
        <v>-77660.71</v>
      </c>
      <c r="BP117" s="4">
        <v>871053.58</v>
      </c>
      <c r="BQ117" s="4">
        <v>0</v>
      </c>
      <c r="BR117" s="4">
        <v>-263200</v>
      </c>
      <c r="BS117" s="4">
        <v>0</v>
      </c>
      <c r="BT117" s="4">
        <v>-263200</v>
      </c>
      <c r="BU117" s="4">
        <v>520860.42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32788</v>
      </c>
      <c r="CB117" s="4">
        <v>32788</v>
      </c>
      <c r="CC117" s="4">
        <v>0</v>
      </c>
      <c r="CD117" s="4">
        <v>1326279.3</v>
      </c>
      <c r="CE117" s="4">
        <v>0</v>
      </c>
      <c r="CF117" s="4">
        <v>0</v>
      </c>
      <c r="CG117" s="4">
        <v>1326279.3</v>
      </c>
      <c r="CH117" s="4">
        <v>470676.93</v>
      </c>
      <c r="CI117" s="4">
        <v>3250480</v>
      </c>
      <c r="CJ117" s="4">
        <v>1769791.4</v>
      </c>
      <c r="CK117" s="4">
        <v>25935.8</v>
      </c>
      <c r="CL117" s="4">
        <v>5516884.13</v>
      </c>
      <c r="CM117" s="4">
        <v>-4291294.48</v>
      </c>
      <c r="CN117" s="4">
        <v>-504363.26</v>
      </c>
      <c r="CO117" s="4">
        <v>-471639.14</v>
      </c>
      <c r="CP117" s="4">
        <v>-5267296.88</v>
      </c>
      <c r="CQ117" s="4">
        <v>-1629652.98</v>
      </c>
      <c r="CR117" s="4">
        <v>1284135</v>
      </c>
      <c r="CS117" s="4">
        <v>1432101.69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25.05</v>
      </c>
      <c r="DC117" s="4">
        <v>0</v>
      </c>
      <c r="DD117" s="4">
        <v>0</v>
      </c>
      <c r="DE117" s="4">
        <v>1086608.76</v>
      </c>
      <c r="DF117" s="4">
        <v>1336196.01</v>
      </c>
      <c r="DG117" s="4">
        <v>0</v>
      </c>
      <c r="DH117" s="4">
        <v>0</v>
      </c>
      <c r="DI117" s="4">
        <v>0</v>
      </c>
      <c r="DJ117" s="4">
        <v>0</v>
      </c>
      <c r="DK117" s="4">
        <v>1315032.65</v>
      </c>
      <c r="DL117" s="4">
        <v>0</v>
      </c>
      <c r="DM117" s="4">
        <v>0</v>
      </c>
      <c r="DN117" s="4">
        <v>0</v>
      </c>
      <c r="DO117" s="4">
        <v>0</v>
      </c>
      <c r="DP117" s="4">
        <v>0</v>
      </c>
      <c r="DQ117" s="4">
        <v>32788</v>
      </c>
      <c r="DR117" s="4">
        <v>32788</v>
      </c>
      <c r="DS117" s="4">
        <v>0</v>
      </c>
      <c r="DT117" s="4">
        <v>2641311.95</v>
      </c>
      <c r="DU117" s="4">
        <v>0</v>
      </c>
      <c r="DV117" s="4">
        <v>0</v>
      </c>
      <c r="DW117" s="4">
        <v>2641311.95</v>
      </c>
      <c r="DX117" s="11">
        <f>('KOV järjest'!Z117+Z117+BP117+DF117)/CL117</f>
        <v>0.6822876430431756</v>
      </c>
      <c r="DY117" s="11">
        <f t="shared" si="1"/>
        <v>0</v>
      </c>
    </row>
    <row r="118" spans="1:129" ht="12.75">
      <c r="A118" s="3" t="s">
        <v>177</v>
      </c>
      <c r="B118" s="4">
        <v>456891.11</v>
      </c>
      <c r="C118" s="4">
        <v>3010493.67</v>
      </c>
      <c r="D118" s="4">
        <v>5563753.78</v>
      </c>
      <c r="E118" s="4">
        <v>19265</v>
      </c>
      <c r="F118" s="4">
        <v>9050403.56</v>
      </c>
      <c r="G118" s="4">
        <v>-7258958.96</v>
      </c>
      <c r="H118" s="4">
        <v>-1177710.51</v>
      </c>
      <c r="I118" s="4">
        <v>-662021.08</v>
      </c>
      <c r="J118" s="4">
        <v>-9098690.55</v>
      </c>
      <c r="K118" s="4">
        <v>-2146283.9</v>
      </c>
      <c r="L118" s="4">
        <v>0</v>
      </c>
      <c r="M118" s="4">
        <v>1313471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-69258.41</v>
      </c>
      <c r="W118" s="4">
        <v>-89047.49</v>
      </c>
      <c r="X118" s="4">
        <v>0</v>
      </c>
      <c r="Y118" s="4">
        <v>-902071.31</v>
      </c>
      <c r="Z118" s="4">
        <v>-950358.3</v>
      </c>
      <c r="AA118" s="4">
        <v>749490.62</v>
      </c>
      <c r="AB118" s="4">
        <v>0</v>
      </c>
      <c r="AC118" s="4">
        <v>0</v>
      </c>
      <c r="AD118" s="4">
        <v>749490.62</v>
      </c>
      <c r="AE118" s="4">
        <v>299077.88</v>
      </c>
      <c r="AF118" s="4">
        <v>3239959.94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3239959.94</v>
      </c>
      <c r="AM118" s="4">
        <v>0</v>
      </c>
      <c r="AN118" s="4">
        <v>685210.92</v>
      </c>
      <c r="AO118" s="4">
        <v>703799</v>
      </c>
      <c r="AP118" s="4">
        <v>0</v>
      </c>
      <c r="AQ118" s="4">
        <v>1389009.92</v>
      </c>
      <c r="AR118" s="4">
        <v>501553.27</v>
      </c>
      <c r="AS118" s="4">
        <v>3313272.9</v>
      </c>
      <c r="AT118" s="4">
        <v>6588596.07</v>
      </c>
      <c r="AU118" s="4">
        <v>16130.45</v>
      </c>
      <c r="AV118" s="4">
        <v>10419552.69</v>
      </c>
      <c r="AW118" s="4">
        <v>-7765997.18</v>
      </c>
      <c r="AX118" s="4">
        <v>-1190618.88</v>
      </c>
      <c r="AY118" s="4">
        <v>-534973.27</v>
      </c>
      <c r="AZ118" s="4">
        <v>-9491589.33</v>
      </c>
      <c r="BA118" s="4">
        <v>-1163543.93</v>
      </c>
      <c r="BB118" s="4">
        <v>41100</v>
      </c>
      <c r="BC118" s="4">
        <v>1287105.39</v>
      </c>
      <c r="BD118" s="4">
        <v>-32860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-86967.56</v>
      </c>
      <c r="BM118" s="4">
        <v>-116106.34</v>
      </c>
      <c r="BN118" s="4">
        <v>0</v>
      </c>
      <c r="BO118" s="4">
        <v>44833.9</v>
      </c>
      <c r="BP118" s="4">
        <v>972797.26</v>
      </c>
      <c r="BQ118" s="4">
        <v>0</v>
      </c>
      <c r="BR118" s="4">
        <v>-238483.44</v>
      </c>
      <c r="BS118" s="4">
        <v>0</v>
      </c>
      <c r="BT118" s="4">
        <v>-238483.44</v>
      </c>
      <c r="BU118" s="4">
        <v>134896.16</v>
      </c>
      <c r="BV118" s="4">
        <v>3007216.88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3007216.88</v>
      </c>
      <c r="CC118" s="4">
        <v>0</v>
      </c>
      <c r="CD118" s="4">
        <v>149057.08</v>
      </c>
      <c r="CE118" s="4">
        <v>1374849</v>
      </c>
      <c r="CF118" s="4">
        <v>0</v>
      </c>
      <c r="CG118" s="4">
        <v>1523906.08</v>
      </c>
      <c r="CH118" s="4">
        <v>581101.13</v>
      </c>
      <c r="CI118" s="4">
        <v>4352770.94</v>
      </c>
      <c r="CJ118" s="4">
        <v>6783429.18</v>
      </c>
      <c r="CK118" s="4">
        <v>21681.99</v>
      </c>
      <c r="CL118" s="4">
        <v>11738983.24</v>
      </c>
      <c r="CM118" s="4">
        <v>-8774354.93</v>
      </c>
      <c r="CN118" s="4">
        <v>-1221876.57</v>
      </c>
      <c r="CO118" s="4">
        <v>-1214901.59</v>
      </c>
      <c r="CP118" s="4">
        <v>-11211133.09</v>
      </c>
      <c r="CQ118" s="4">
        <v>-4252582.43</v>
      </c>
      <c r="CR118" s="4">
        <v>2750</v>
      </c>
      <c r="CS118" s="4">
        <v>3300169.48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-44505.82</v>
      </c>
      <c r="DC118" s="4">
        <v>-109833.77</v>
      </c>
      <c r="DD118" s="4">
        <v>0</v>
      </c>
      <c r="DE118" s="4">
        <v>-994168.77</v>
      </c>
      <c r="DF118" s="4">
        <v>-466318.62</v>
      </c>
      <c r="DG118" s="4">
        <v>8679.25</v>
      </c>
      <c r="DH118" s="4">
        <v>-238483.44</v>
      </c>
      <c r="DI118" s="4">
        <v>0</v>
      </c>
      <c r="DJ118" s="4">
        <v>-229804.19</v>
      </c>
      <c r="DK118" s="4">
        <v>-879952.06</v>
      </c>
      <c r="DL118" s="4">
        <v>2772713.72</v>
      </c>
      <c r="DM118" s="4">
        <v>0</v>
      </c>
      <c r="DN118" s="4">
        <v>0</v>
      </c>
      <c r="DO118" s="4">
        <v>0</v>
      </c>
      <c r="DP118" s="4">
        <v>0</v>
      </c>
      <c r="DQ118" s="4">
        <v>0</v>
      </c>
      <c r="DR118" s="4">
        <v>2772713.72</v>
      </c>
      <c r="DS118" s="4">
        <v>0</v>
      </c>
      <c r="DT118" s="4">
        <v>74945.02</v>
      </c>
      <c r="DU118" s="4">
        <v>569009</v>
      </c>
      <c r="DV118" s="4">
        <v>0</v>
      </c>
      <c r="DW118" s="4">
        <v>643954.02</v>
      </c>
      <c r="DX118" s="11">
        <f>('KOV järjest'!Z118+Z118+BP118+DF118)/CL118</f>
        <v>-0.14108668409684177</v>
      </c>
      <c r="DY118" s="11">
        <f t="shared" si="1"/>
        <v>0.18134106306126732</v>
      </c>
    </row>
    <row r="119" spans="1:129" ht="12.75">
      <c r="A119" s="3" t="s">
        <v>178</v>
      </c>
      <c r="B119" s="4">
        <v>6900053.85</v>
      </c>
      <c r="C119" s="4">
        <v>9200090.4</v>
      </c>
      <c r="D119" s="4">
        <v>9244536.9</v>
      </c>
      <c r="E119" s="4">
        <v>83124.98</v>
      </c>
      <c r="F119" s="4">
        <v>25427806.13</v>
      </c>
      <c r="G119" s="4">
        <v>-22895548.93</v>
      </c>
      <c r="H119" s="4">
        <v>-1106970.88</v>
      </c>
      <c r="I119" s="4">
        <v>-3607374.89</v>
      </c>
      <c r="J119" s="4">
        <v>-27609894.7</v>
      </c>
      <c r="K119" s="4">
        <v>-10500504.38</v>
      </c>
      <c r="L119" s="4">
        <v>0</v>
      </c>
      <c r="M119" s="4">
        <v>12026532.9</v>
      </c>
      <c r="N119" s="4">
        <v>0</v>
      </c>
      <c r="O119" s="4">
        <v>0</v>
      </c>
      <c r="P119" s="4">
        <v>-17600</v>
      </c>
      <c r="Q119" s="4">
        <v>0</v>
      </c>
      <c r="R119" s="4">
        <v>-279000</v>
      </c>
      <c r="S119" s="4">
        <v>0</v>
      </c>
      <c r="T119" s="4">
        <v>0</v>
      </c>
      <c r="U119" s="4">
        <v>0</v>
      </c>
      <c r="V119" s="4">
        <v>-118337.33</v>
      </c>
      <c r="W119" s="4">
        <v>-127651.97</v>
      </c>
      <c r="X119" s="4">
        <v>0</v>
      </c>
      <c r="Y119" s="4">
        <v>1111091.19</v>
      </c>
      <c r="Z119" s="4">
        <v>-1070997.38</v>
      </c>
      <c r="AA119" s="4">
        <v>142210</v>
      </c>
      <c r="AB119" s="4">
        <v>-994801.3</v>
      </c>
      <c r="AC119" s="4">
        <v>0</v>
      </c>
      <c r="AD119" s="4">
        <v>-852591.3</v>
      </c>
      <c r="AE119" s="4">
        <v>-302422.15</v>
      </c>
      <c r="AF119" s="4">
        <v>6498402.19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6498402.19</v>
      </c>
      <c r="AM119" s="4">
        <v>0</v>
      </c>
      <c r="AN119" s="4">
        <v>806388.86</v>
      </c>
      <c r="AO119" s="4">
        <v>0</v>
      </c>
      <c r="AP119" s="4">
        <v>0</v>
      </c>
      <c r="AQ119" s="4">
        <v>806388.86</v>
      </c>
      <c r="AR119" s="4">
        <v>6826070.02</v>
      </c>
      <c r="AS119" s="4">
        <v>11632042.41</v>
      </c>
      <c r="AT119" s="4">
        <v>16288799.12</v>
      </c>
      <c r="AU119" s="4">
        <v>108350.16</v>
      </c>
      <c r="AV119" s="4">
        <v>34855261.71</v>
      </c>
      <c r="AW119" s="4">
        <v>-23716492.73</v>
      </c>
      <c r="AX119" s="4">
        <v>-1121182.39</v>
      </c>
      <c r="AY119" s="4">
        <v>-1619316.74</v>
      </c>
      <c r="AZ119" s="4">
        <v>-26456991.86</v>
      </c>
      <c r="BA119" s="4">
        <v>-16679307.45</v>
      </c>
      <c r="BB119" s="4">
        <v>461504.8</v>
      </c>
      <c r="BC119" s="4">
        <v>7592467</v>
      </c>
      <c r="BD119" s="4">
        <v>-54302.08</v>
      </c>
      <c r="BE119" s="4">
        <v>0</v>
      </c>
      <c r="BF119" s="4">
        <v>-5000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-123934.04</v>
      </c>
      <c r="BM119" s="4">
        <v>-110560.58</v>
      </c>
      <c r="BN119" s="4">
        <v>0</v>
      </c>
      <c r="BO119" s="4">
        <v>-8808571.77</v>
      </c>
      <c r="BP119" s="4">
        <v>-410301.92</v>
      </c>
      <c r="BQ119" s="4">
        <v>12707200</v>
      </c>
      <c r="BR119" s="4">
        <v>-4252416.13</v>
      </c>
      <c r="BS119" s="4">
        <v>0</v>
      </c>
      <c r="BT119" s="4">
        <v>8454783.87</v>
      </c>
      <c r="BU119" s="4">
        <v>3437594.55</v>
      </c>
      <c r="BV119" s="4">
        <v>14953186.06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14953186.06</v>
      </c>
      <c r="CC119" s="4">
        <v>0</v>
      </c>
      <c r="CD119" s="4">
        <v>4243983.41</v>
      </c>
      <c r="CE119" s="4">
        <v>0</v>
      </c>
      <c r="CF119" s="4">
        <v>0</v>
      </c>
      <c r="CG119" s="4">
        <v>4243983.41</v>
      </c>
      <c r="CH119" s="4">
        <v>7955100.49</v>
      </c>
      <c r="CI119" s="4">
        <v>14681411.65</v>
      </c>
      <c r="CJ119" s="4">
        <v>11778577.41</v>
      </c>
      <c r="CK119" s="4">
        <v>88937.53</v>
      </c>
      <c r="CL119" s="4">
        <v>34504027.08</v>
      </c>
      <c r="CM119" s="4">
        <v>-27716007.6</v>
      </c>
      <c r="CN119" s="4">
        <v>-1099616.04</v>
      </c>
      <c r="CO119" s="4">
        <v>-1406644.71</v>
      </c>
      <c r="CP119" s="4">
        <v>-30222268.35</v>
      </c>
      <c r="CQ119" s="4">
        <v>-11631307.78</v>
      </c>
      <c r="CR119" s="4">
        <v>37237.29</v>
      </c>
      <c r="CS119" s="4">
        <v>4701474</v>
      </c>
      <c r="CT119" s="4">
        <v>-32594.8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-664843.34</v>
      </c>
      <c r="DC119" s="4">
        <v>-691569.37</v>
      </c>
      <c r="DD119" s="4">
        <v>0</v>
      </c>
      <c r="DE119" s="4">
        <v>-7590034.63</v>
      </c>
      <c r="DF119" s="4">
        <v>-3308275.9</v>
      </c>
      <c r="DG119" s="4">
        <v>4700000</v>
      </c>
      <c r="DH119" s="4">
        <v>-1089112.44</v>
      </c>
      <c r="DI119" s="4">
        <v>0</v>
      </c>
      <c r="DJ119" s="4">
        <v>3610887.56</v>
      </c>
      <c r="DK119" s="4">
        <v>-2076017.72</v>
      </c>
      <c r="DL119" s="4">
        <v>18564073.62</v>
      </c>
      <c r="DM119" s="4">
        <v>0</v>
      </c>
      <c r="DN119" s="4">
        <v>0</v>
      </c>
      <c r="DO119" s="4">
        <v>0</v>
      </c>
      <c r="DP119" s="4">
        <v>0</v>
      </c>
      <c r="DQ119" s="4">
        <v>1</v>
      </c>
      <c r="DR119" s="4">
        <v>18564074.62</v>
      </c>
      <c r="DS119" s="4">
        <v>0</v>
      </c>
      <c r="DT119" s="4">
        <v>2167965.69</v>
      </c>
      <c r="DU119" s="4">
        <v>0</v>
      </c>
      <c r="DV119" s="4">
        <v>0</v>
      </c>
      <c r="DW119" s="4">
        <v>2167965.69</v>
      </c>
      <c r="DX119" s="11">
        <f>('KOV järjest'!Z119+Z119+BP119+DF119)/CL119</f>
        <v>-0.20752377927938956</v>
      </c>
      <c r="DY119" s="11">
        <f t="shared" si="1"/>
        <v>0.4751940662457886</v>
      </c>
    </row>
    <row r="120" spans="1:129" ht="12.75">
      <c r="A120" s="3" t="s">
        <v>179</v>
      </c>
      <c r="B120" s="4">
        <v>3262104.26</v>
      </c>
      <c r="C120" s="4">
        <v>4936033.92</v>
      </c>
      <c r="D120" s="4">
        <v>3844221</v>
      </c>
      <c r="E120" s="4">
        <v>258376.15</v>
      </c>
      <c r="F120" s="4">
        <v>12300735.33</v>
      </c>
      <c r="G120" s="4">
        <v>-11052277.53</v>
      </c>
      <c r="H120" s="4">
        <v>-775992.7</v>
      </c>
      <c r="I120" s="4">
        <v>-750412.29</v>
      </c>
      <c r="J120" s="4">
        <v>-12578682.52</v>
      </c>
      <c r="K120" s="4">
        <v>-569825.27</v>
      </c>
      <c r="L120" s="4">
        <v>113808</v>
      </c>
      <c r="M120" s="4">
        <v>386487</v>
      </c>
      <c r="N120" s="4">
        <v>0</v>
      </c>
      <c r="O120" s="4">
        <v>0</v>
      </c>
      <c r="P120" s="4">
        <v>0</v>
      </c>
      <c r="Q120" s="4">
        <v>0</v>
      </c>
      <c r="R120" s="4">
        <v>-135000</v>
      </c>
      <c r="S120" s="4">
        <v>0</v>
      </c>
      <c r="T120" s="4">
        <v>0</v>
      </c>
      <c r="U120" s="4">
        <v>0</v>
      </c>
      <c r="V120" s="4">
        <v>281214.11</v>
      </c>
      <c r="W120" s="4">
        <v>-44987.33</v>
      </c>
      <c r="X120" s="4">
        <v>0</v>
      </c>
      <c r="Y120" s="4">
        <v>76683.84</v>
      </c>
      <c r="Z120" s="4">
        <v>-201263.35</v>
      </c>
      <c r="AA120" s="4">
        <v>1017542.99</v>
      </c>
      <c r="AB120" s="4">
        <v>-444894.25</v>
      </c>
      <c r="AC120" s="4">
        <v>0</v>
      </c>
      <c r="AD120" s="4">
        <v>572648.74</v>
      </c>
      <c r="AE120" s="4">
        <v>424162.14</v>
      </c>
      <c r="AF120" s="4">
        <v>1719299.42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1719299.42</v>
      </c>
      <c r="AM120" s="4">
        <v>0</v>
      </c>
      <c r="AN120" s="4">
        <v>281905.51</v>
      </c>
      <c r="AO120" s="4">
        <v>778760</v>
      </c>
      <c r="AP120" s="4">
        <v>0</v>
      </c>
      <c r="AQ120" s="4">
        <v>1060665.51</v>
      </c>
      <c r="AR120" s="4">
        <v>3542204</v>
      </c>
      <c r="AS120" s="4">
        <v>5964630.41</v>
      </c>
      <c r="AT120" s="4">
        <v>3795800</v>
      </c>
      <c r="AU120" s="4">
        <v>1044979.55</v>
      </c>
      <c r="AV120" s="4">
        <v>14347613.96</v>
      </c>
      <c r="AW120" s="4">
        <v>-11954550.16</v>
      </c>
      <c r="AX120" s="4">
        <v>-576014.61</v>
      </c>
      <c r="AY120" s="4">
        <v>-687766.15</v>
      </c>
      <c r="AZ120" s="4">
        <v>-13218330.92</v>
      </c>
      <c r="BA120" s="4">
        <v>-651509.46</v>
      </c>
      <c r="BB120" s="4">
        <v>17000</v>
      </c>
      <c r="BC120" s="4">
        <v>635412.6</v>
      </c>
      <c r="BD120" s="4">
        <v>-22350</v>
      </c>
      <c r="BE120" s="4">
        <v>0</v>
      </c>
      <c r="BF120" s="4">
        <v>0</v>
      </c>
      <c r="BG120" s="4">
        <v>0</v>
      </c>
      <c r="BH120" s="4">
        <v>0</v>
      </c>
      <c r="BI120" s="4">
        <v>7</v>
      </c>
      <c r="BJ120" s="4">
        <v>0</v>
      </c>
      <c r="BK120" s="4">
        <v>0</v>
      </c>
      <c r="BL120" s="4">
        <v>-31913.99</v>
      </c>
      <c r="BM120" s="4">
        <v>-57880.62</v>
      </c>
      <c r="BN120" s="4">
        <v>0</v>
      </c>
      <c r="BO120" s="4">
        <v>-53353.85</v>
      </c>
      <c r="BP120" s="4">
        <v>1075929.19</v>
      </c>
      <c r="BQ120" s="4">
        <v>151097.46</v>
      </c>
      <c r="BR120" s="4">
        <v>-399371.39</v>
      </c>
      <c r="BS120" s="4">
        <v>0</v>
      </c>
      <c r="BT120" s="4">
        <v>-248273.93</v>
      </c>
      <c r="BU120" s="4">
        <v>170934.31</v>
      </c>
      <c r="BV120" s="4">
        <v>1471025.49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1471025.49</v>
      </c>
      <c r="CC120" s="4">
        <v>0</v>
      </c>
      <c r="CD120" s="4">
        <v>244839.82</v>
      </c>
      <c r="CE120" s="4">
        <v>986760</v>
      </c>
      <c r="CF120" s="4">
        <v>0</v>
      </c>
      <c r="CG120" s="4">
        <v>1231599.82</v>
      </c>
      <c r="CH120" s="4">
        <v>4153833.73</v>
      </c>
      <c r="CI120" s="4">
        <v>7584694</v>
      </c>
      <c r="CJ120" s="4">
        <v>4224729.1</v>
      </c>
      <c r="CK120" s="4">
        <v>1079799.09</v>
      </c>
      <c r="CL120" s="4">
        <v>17043055.92</v>
      </c>
      <c r="CM120" s="4">
        <v>-13648266.04</v>
      </c>
      <c r="CN120" s="4">
        <v>-645025.08</v>
      </c>
      <c r="CO120" s="4">
        <v>-1129026.54</v>
      </c>
      <c r="CP120" s="4">
        <v>-15422317.66</v>
      </c>
      <c r="CQ120" s="4">
        <v>-2277617.03</v>
      </c>
      <c r="CR120" s="4">
        <v>170000</v>
      </c>
      <c r="CS120" s="4">
        <v>1824000</v>
      </c>
      <c r="CT120" s="4">
        <v>0</v>
      </c>
      <c r="CU120" s="4">
        <v>0</v>
      </c>
      <c r="CV120" s="4">
        <v>0</v>
      </c>
      <c r="CW120" s="4">
        <v>0</v>
      </c>
      <c r="CX120" s="4">
        <v>-1155000</v>
      </c>
      <c r="CY120" s="4">
        <v>0</v>
      </c>
      <c r="CZ120" s="4">
        <v>0</v>
      </c>
      <c r="DA120" s="4">
        <v>0</v>
      </c>
      <c r="DB120" s="4">
        <v>18364.69</v>
      </c>
      <c r="DC120" s="4">
        <v>-74588.43</v>
      </c>
      <c r="DD120" s="4">
        <v>0</v>
      </c>
      <c r="DE120" s="4">
        <v>-1420252.34</v>
      </c>
      <c r="DF120" s="4">
        <v>200485.92</v>
      </c>
      <c r="DG120" s="4">
        <v>1154505.26</v>
      </c>
      <c r="DH120" s="4">
        <v>-405824.53</v>
      </c>
      <c r="DI120" s="4">
        <v>0</v>
      </c>
      <c r="DJ120" s="4">
        <v>748680.73</v>
      </c>
      <c r="DK120" s="4">
        <v>1709095.94</v>
      </c>
      <c r="DL120" s="4">
        <v>2219706.22</v>
      </c>
      <c r="DM120" s="4">
        <v>0</v>
      </c>
      <c r="DN120" s="4">
        <v>0</v>
      </c>
      <c r="DO120" s="4">
        <v>0</v>
      </c>
      <c r="DP120" s="4">
        <v>0</v>
      </c>
      <c r="DQ120" s="4">
        <v>0</v>
      </c>
      <c r="DR120" s="4">
        <v>2219706.22</v>
      </c>
      <c r="DS120" s="4">
        <v>0</v>
      </c>
      <c r="DT120" s="4">
        <v>370980.93</v>
      </c>
      <c r="DU120" s="4">
        <v>2569714.83</v>
      </c>
      <c r="DV120" s="4">
        <v>0</v>
      </c>
      <c r="DW120" s="4">
        <v>2940695.76</v>
      </c>
      <c r="DX120" s="11">
        <f>('KOV järjest'!Z120+Z120+BP120+DF120)/CL120</f>
        <v>0.11366940465920855</v>
      </c>
      <c r="DY120" s="11">
        <f t="shared" si="1"/>
        <v>0</v>
      </c>
    </row>
    <row r="121" spans="1:129" ht="12.75">
      <c r="A121" s="3" t="s">
        <v>180</v>
      </c>
      <c r="B121" s="4">
        <v>13688872.24</v>
      </c>
      <c r="C121" s="4">
        <v>16638778.85</v>
      </c>
      <c r="D121" s="4">
        <v>25809287.77</v>
      </c>
      <c r="E121" s="4">
        <v>400654.54</v>
      </c>
      <c r="F121" s="4">
        <v>56537593.4</v>
      </c>
      <c r="G121" s="4">
        <v>-43243505.66</v>
      </c>
      <c r="H121" s="4">
        <v>-4370036.16</v>
      </c>
      <c r="I121" s="4">
        <v>-5005774.68</v>
      </c>
      <c r="J121" s="4">
        <v>-52619316.5</v>
      </c>
      <c r="K121" s="4">
        <v>-16352267.64</v>
      </c>
      <c r="L121" s="4">
        <v>653203.39</v>
      </c>
      <c r="M121" s="4">
        <v>7668832.54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-11000</v>
      </c>
      <c r="U121" s="4">
        <v>15348.66</v>
      </c>
      <c r="V121" s="4">
        <v>-425209.26</v>
      </c>
      <c r="W121" s="4">
        <v>-446233.02</v>
      </c>
      <c r="X121" s="4">
        <v>0</v>
      </c>
      <c r="Y121" s="4">
        <v>-8451092.31</v>
      </c>
      <c r="Z121" s="4">
        <v>-4532815.41</v>
      </c>
      <c r="AA121" s="4">
        <v>10847918.48</v>
      </c>
      <c r="AB121" s="4">
        <v>-5662626.42</v>
      </c>
      <c r="AC121" s="4">
        <v>0</v>
      </c>
      <c r="AD121" s="4">
        <v>5185292.06</v>
      </c>
      <c r="AE121" s="4">
        <v>1661720.25</v>
      </c>
      <c r="AF121" s="4">
        <v>19541105.45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19541105.45</v>
      </c>
      <c r="AM121" s="4">
        <v>0</v>
      </c>
      <c r="AN121" s="4">
        <v>4120227.22</v>
      </c>
      <c r="AO121" s="4">
        <v>0</v>
      </c>
      <c r="AP121" s="4">
        <v>0</v>
      </c>
      <c r="AQ121" s="4">
        <v>4120227.22</v>
      </c>
      <c r="AR121" s="4">
        <v>15040333.41</v>
      </c>
      <c r="AS121" s="4">
        <v>20834225.37</v>
      </c>
      <c r="AT121" s="4">
        <v>26053885.88</v>
      </c>
      <c r="AU121" s="4">
        <v>370147.05</v>
      </c>
      <c r="AV121" s="4">
        <v>62298591.71</v>
      </c>
      <c r="AW121" s="4">
        <v>-47094288.16</v>
      </c>
      <c r="AX121" s="4">
        <v>-5008924</v>
      </c>
      <c r="AY121" s="4">
        <v>-4188599.33</v>
      </c>
      <c r="AZ121" s="4">
        <v>-56291811.49</v>
      </c>
      <c r="BA121" s="4">
        <v>-17844390.52</v>
      </c>
      <c r="BB121" s="4">
        <v>3116558</v>
      </c>
      <c r="BC121" s="4">
        <v>21699981.41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29925.85</v>
      </c>
      <c r="BL121" s="4">
        <v>-606258.71</v>
      </c>
      <c r="BM121" s="4">
        <v>-632558.3</v>
      </c>
      <c r="BN121" s="4">
        <v>0</v>
      </c>
      <c r="BO121" s="4">
        <v>6395816.03</v>
      </c>
      <c r="BP121" s="4">
        <v>12402596.25</v>
      </c>
      <c r="BQ121" s="4">
        <v>8706100.37</v>
      </c>
      <c r="BR121" s="4">
        <v>-9885596.62</v>
      </c>
      <c r="BS121" s="4">
        <v>0</v>
      </c>
      <c r="BT121" s="4">
        <v>-1179496.25</v>
      </c>
      <c r="BU121" s="4">
        <v>2554123.3</v>
      </c>
      <c r="BV121" s="4">
        <v>18361609.2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18361609.2</v>
      </c>
      <c r="CC121" s="4">
        <v>0</v>
      </c>
      <c r="CD121" s="4">
        <v>6674350.52</v>
      </c>
      <c r="CE121" s="4">
        <v>0</v>
      </c>
      <c r="CF121" s="4">
        <v>0</v>
      </c>
      <c r="CG121" s="4">
        <v>6674350.52</v>
      </c>
      <c r="CH121" s="4">
        <v>17334520.96</v>
      </c>
      <c r="CI121" s="4">
        <v>26044738.88</v>
      </c>
      <c r="CJ121" s="4">
        <v>26814844.64</v>
      </c>
      <c r="CK121" s="4">
        <v>332163.23</v>
      </c>
      <c r="CL121" s="4">
        <v>70526267.71</v>
      </c>
      <c r="CM121" s="4">
        <v>-53527853.9</v>
      </c>
      <c r="CN121" s="4">
        <v>-5093503.36</v>
      </c>
      <c r="CO121" s="4">
        <v>-4200456.98</v>
      </c>
      <c r="CP121" s="4">
        <v>-62821814.24</v>
      </c>
      <c r="CQ121" s="4">
        <v>-16016562.77</v>
      </c>
      <c r="CR121" s="4">
        <v>6160510</v>
      </c>
      <c r="CS121" s="4">
        <v>10019910.15</v>
      </c>
      <c r="CT121" s="4">
        <v>0</v>
      </c>
      <c r="CU121" s="4">
        <v>1428635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19975.52</v>
      </c>
      <c r="DB121" s="4">
        <v>-816142.63</v>
      </c>
      <c r="DC121" s="4">
        <v>-845651.47</v>
      </c>
      <c r="DD121" s="4">
        <v>0</v>
      </c>
      <c r="DE121" s="4">
        <v>796325.27</v>
      </c>
      <c r="DF121" s="4">
        <v>8500778.74</v>
      </c>
      <c r="DG121" s="4">
        <v>2075500</v>
      </c>
      <c r="DH121" s="4">
        <v>-6705920.38</v>
      </c>
      <c r="DI121" s="4">
        <v>0</v>
      </c>
      <c r="DJ121" s="4">
        <v>-4630420.38</v>
      </c>
      <c r="DK121" s="4">
        <v>4709617.44</v>
      </c>
      <c r="DL121" s="4">
        <v>13731188.82</v>
      </c>
      <c r="DM121" s="4">
        <v>0</v>
      </c>
      <c r="DN121" s="4">
        <v>0</v>
      </c>
      <c r="DO121" s="4">
        <v>0</v>
      </c>
      <c r="DP121" s="4">
        <v>0</v>
      </c>
      <c r="DQ121" s="4">
        <v>0</v>
      </c>
      <c r="DR121" s="4">
        <v>13731188.82</v>
      </c>
      <c r="DS121" s="4">
        <v>0</v>
      </c>
      <c r="DT121" s="4">
        <v>11383967.96</v>
      </c>
      <c r="DU121" s="4">
        <v>0</v>
      </c>
      <c r="DV121" s="4">
        <v>0</v>
      </c>
      <c r="DW121" s="4">
        <v>11383967.96</v>
      </c>
      <c r="DX121" s="11">
        <f>('KOV järjest'!Z121+Z121+BP121+DF121)/CL121</f>
        <v>0.22960281205557082</v>
      </c>
      <c r="DY121" s="11">
        <f t="shared" si="1"/>
        <v>0.03328151249477199</v>
      </c>
    </row>
    <row r="122" spans="1:129" ht="12.75">
      <c r="A122" s="3" t="s">
        <v>181</v>
      </c>
      <c r="B122" s="4">
        <v>2769715.02</v>
      </c>
      <c r="C122" s="4">
        <v>13434280.58</v>
      </c>
      <c r="D122" s="4">
        <v>5082681.1</v>
      </c>
      <c r="E122" s="4">
        <v>812260.95</v>
      </c>
      <c r="F122" s="4">
        <v>22098937.65</v>
      </c>
      <c r="G122" s="4">
        <v>-18081116.37</v>
      </c>
      <c r="H122" s="4">
        <v>-1438799.24</v>
      </c>
      <c r="I122" s="4">
        <v>-1115499.45</v>
      </c>
      <c r="J122" s="4">
        <v>-20635415.06</v>
      </c>
      <c r="K122" s="4">
        <v>-2070053.61</v>
      </c>
      <c r="L122" s="4">
        <v>300000</v>
      </c>
      <c r="M122" s="4">
        <v>1490800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-294075.91</v>
      </c>
      <c r="W122" s="4">
        <v>-304230.25</v>
      </c>
      <c r="X122" s="4">
        <v>0</v>
      </c>
      <c r="Y122" s="4">
        <v>-573329.52</v>
      </c>
      <c r="Z122" s="4">
        <v>890193.07</v>
      </c>
      <c r="AA122" s="4">
        <v>1498426.53</v>
      </c>
      <c r="AB122" s="4">
        <v>-1454519.61</v>
      </c>
      <c r="AC122" s="4">
        <v>0</v>
      </c>
      <c r="AD122" s="4">
        <v>43906.92</v>
      </c>
      <c r="AE122" s="4">
        <v>250477.96</v>
      </c>
      <c r="AF122" s="4">
        <v>5881295.38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5881295.38</v>
      </c>
      <c r="AM122" s="4">
        <v>0</v>
      </c>
      <c r="AN122" s="4">
        <v>669209.86</v>
      </c>
      <c r="AO122" s="4">
        <v>0</v>
      </c>
      <c r="AP122" s="4">
        <v>0</v>
      </c>
      <c r="AQ122" s="4">
        <v>669209.86</v>
      </c>
      <c r="AR122" s="4">
        <v>2847161.17</v>
      </c>
      <c r="AS122" s="4">
        <v>15698762.67</v>
      </c>
      <c r="AT122" s="4">
        <v>5257530.58</v>
      </c>
      <c r="AU122" s="4">
        <v>391049.9</v>
      </c>
      <c r="AV122" s="4">
        <v>24194504.32</v>
      </c>
      <c r="AW122" s="4">
        <v>-20473291.76</v>
      </c>
      <c r="AX122" s="4">
        <v>-1454633.57</v>
      </c>
      <c r="AY122" s="4">
        <v>-2172371.82</v>
      </c>
      <c r="AZ122" s="4">
        <v>-24100297.15</v>
      </c>
      <c r="BA122" s="4">
        <v>-6647579.17</v>
      </c>
      <c r="BB122" s="4">
        <v>6500000</v>
      </c>
      <c r="BC122" s="4">
        <v>2223000</v>
      </c>
      <c r="BD122" s="4">
        <v>-10000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-178297.6</v>
      </c>
      <c r="BM122" s="4">
        <v>-187552.77</v>
      </c>
      <c r="BN122" s="4">
        <v>0</v>
      </c>
      <c r="BO122" s="4">
        <v>1887123.23</v>
      </c>
      <c r="BP122" s="4">
        <v>1981330.4</v>
      </c>
      <c r="BQ122" s="4">
        <v>0</v>
      </c>
      <c r="BR122" s="4">
        <v>-1701314.4</v>
      </c>
      <c r="BS122" s="4">
        <v>0</v>
      </c>
      <c r="BT122" s="4">
        <v>-1701314.4</v>
      </c>
      <c r="BU122" s="4">
        <v>361526.96</v>
      </c>
      <c r="BV122" s="4">
        <v>4179980.98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4179980.98</v>
      </c>
      <c r="CC122" s="4">
        <v>0</v>
      </c>
      <c r="CD122" s="4">
        <v>1030736.82</v>
      </c>
      <c r="CE122" s="4">
        <v>0</v>
      </c>
      <c r="CF122" s="4">
        <v>0</v>
      </c>
      <c r="CG122" s="4">
        <v>1030736.82</v>
      </c>
      <c r="CH122" s="4">
        <v>3037572.4</v>
      </c>
      <c r="CI122" s="4">
        <v>19508057.35</v>
      </c>
      <c r="CJ122" s="4">
        <v>6012782.62</v>
      </c>
      <c r="CK122" s="4">
        <v>1020032.62</v>
      </c>
      <c r="CL122" s="4">
        <v>29578444.99</v>
      </c>
      <c r="CM122" s="4">
        <v>-23720711.61</v>
      </c>
      <c r="CN122" s="4">
        <v>-1637168.78</v>
      </c>
      <c r="CO122" s="4">
        <v>-2116998.11</v>
      </c>
      <c r="CP122" s="4">
        <v>-27474878.5</v>
      </c>
      <c r="CQ122" s="4">
        <v>-5934769.26</v>
      </c>
      <c r="CR122" s="4">
        <v>788900</v>
      </c>
      <c r="CS122" s="4">
        <v>3248673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-178430.74</v>
      </c>
      <c r="DC122" s="4">
        <v>-225014.12</v>
      </c>
      <c r="DD122" s="4">
        <v>0</v>
      </c>
      <c r="DE122" s="4">
        <v>-2075627</v>
      </c>
      <c r="DF122" s="4">
        <v>27939.49</v>
      </c>
      <c r="DG122" s="4">
        <v>3597806.44</v>
      </c>
      <c r="DH122" s="4">
        <v>-1731907.35</v>
      </c>
      <c r="DI122" s="4">
        <v>0</v>
      </c>
      <c r="DJ122" s="4">
        <v>1865899.09</v>
      </c>
      <c r="DK122" s="4">
        <v>2100034.9</v>
      </c>
      <c r="DL122" s="4">
        <v>6003484</v>
      </c>
      <c r="DM122" s="4">
        <v>0</v>
      </c>
      <c r="DN122" s="4">
        <v>0</v>
      </c>
      <c r="DO122" s="4">
        <v>0</v>
      </c>
      <c r="DP122" s="4">
        <v>0</v>
      </c>
      <c r="DQ122" s="4">
        <v>0</v>
      </c>
      <c r="DR122" s="4">
        <v>6003484</v>
      </c>
      <c r="DS122" s="4">
        <v>0</v>
      </c>
      <c r="DT122" s="4">
        <v>3130771.72</v>
      </c>
      <c r="DU122" s="4">
        <v>0</v>
      </c>
      <c r="DV122" s="4">
        <v>0</v>
      </c>
      <c r="DW122" s="4">
        <v>3130771.72</v>
      </c>
      <c r="DX122" s="11">
        <f>('KOV järjest'!Z122+Z122+BP122+DF122)/CL122</f>
        <v>0.07876485226953779</v>
      </c>
      <c r="DY122" s="11">
        <f t="shared" si="1"/>
        <v>0.09712181559819044</v>
      </c>
    </row>
    <row r="123" spans="1:129" ht="12.75">
      <c r="A123" s="3" t="s">
        <v>183</v>
      </c>
      <c r="B123" s="4">
        <v>696776.57</v>
      </c>
      <c r="C123" s="4">
        <v>8762238.26</v>
      </c>
      <c r="D123" s="4">
        <v>5402255.52</v>
      </c>
      <c r="E123" s="4">
        <v>428514.25</v>
      </c>
      <c r="F123" s="4">
        <v>15289784.6</v>
      </c>
      <c r="G123" s="4">
        <v>-12823352.19</v>
      </c>
      <c r="H123" s="4">
        <v>-860576.15</v>
      </c>
      <c r="I123" s="4">
        <v>-1986587.01</v>
      </c>
      <c r="J123" s="4">
        <v>-15670515.35</v>
      </c>
      <c r="K123" s="4">
        <v>-6697555.66</v>
      </c>
      <c r="L123" s="4">
        <v>350000</v>
      </c>
      <c r="M123" s="4">
        <v>3304855.02</v>
      </c>
      <c r="N123" s="4">
        <v>-158902.98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-145684.4</v>
      </c>
      <c r="W123" s="4">
        <v>-143767.01</v>
      </c>
      <c r="X123" s="4">
        <v>0</v>
      </c>
      <c r="Y123" s="4">
        <v>-3347288.02</v>
      </c>
      <c r="Z123" s="4">
        <v>-3728018.77</v>
      </c>
      <c r="AA123" s="4">
        <v>4098867.48</v>
      </c>
      <c r="AB123" s="4">
        <v>-2424300.08</v>
      </c>
      <c r="AC123" s="4">
        <v>0</v>
      </c>
      <c r="AD123" s="4">
        <v>1674567.4</v>
      </c>
      <c r="AE123" s="4">
        <v>-1737393.83</v>
      </c>
      <c r="AF123" s="4">
        <v>6151461.23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6151461.23</v>
      </c>
      <c r="AM123" s="4">
        <v>0</v>
      </c>
      <c r="AN123" s="4">
        <v>789147.4</v>
      </c>
      <c r="AO123" s="4">
        <v>0</v>
      </c>
      <c r="AP123" s="4">
        <v>0</v>
      </c>
      <c r="AQ123" s="4">
        <v>789147.4</v>
      </c>
      <c r="AR123" s="4">
        <v>801325.5</v>
      </c>
      <c r="AS123" s="4">
        <v>11244188.57</v>
      </c>
      <c r="AT123" s="4">
        <v>4383510.22</v>
      </c>
      <c r="AU123" s="4">
        <v>1372325</v>
      </c>
      <c r="AV123" s="4">
        <v>17801349.29</v>
      </c>
      <c r="AW123" s="4">
        <v>-12639960.06</v>
      </c>
      <c r="AX123" s="4">
        <v>-1007541.02</v>
      </c>
      <c r="AY123" s="4">
        <v>-804860.65</v>
      </c>
      <c r="AZ123" s="4">
        <v>-14452361.73</v>
      </c>
      <c r="BA123" s="4">
        <v>-1294764.13</v>
      </c>
      <c r="BB123" s="4">
        <v>49087.03</v>
      </c>
      <c r="BC123" s="4">
        <v>2431997.15</v>
      </c>
      <c r="BD123" s="4">
        <v>-182193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-159293</v>
      </c>
      <c r="BM123" s="4">
        <v>-172445.32</v>
      </c>
      <c r="BN123" s="4">
        <v>0</v>
      </c>
      <c r="BO123" s="4">
        <v>844834.05</v>
      </c>
      <c r="BP123" s="4">
        <v>4193821.61</v>
      </c>
      <c r="BQ123" s="4">
        <v>1553341.96</v>
      </c>
      <c r="BR123" s="4">
        <v>-2435840.58</v>
      </c>
      <c r="BS123" s="4">
        <v>0</v>
      </c>
      <c r="BT123" s="4">
        <v>-882498.62</v>
      </c>
      <c r="BU123" s="4">
        <v>2642239.89</v>
      </c>
      <c r="BV123" s="4">
        <v>5268962.61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5268962.61</v>
      </c>
      <c r="CC123" s="4">
        <v>0</v>
      </c>
      <c r="CD123" s="4">
        <v>3431387.29</v>
      </c>
      <c r="CE123" s="4">
        <v>0</v>
      </c>
      <c r="CF123" s="4">
        <v>0</v>
      </c>
      <c r="CG123" s="4">
        <v>3431387.29</v>
      </c>
      <c r="CH123" s="4">
        <v>1130887.15</v>
      </c>
      <c r="CI123" s="4">
        <v>14002368.04</v>
      </c>
      <c r="CJ123" s="4">
        <v>4303165.75</v>
      </c>
      <c r="CK123" s="4">
        <v>1770329.23</v>
      </c>
      <c r="CL123" s="4">
        <v>21206750.17</v>
      </c>
      <c r="CM123" s="4">
        <v>-14217996</v>
      </c>
      <c r="CN123" s="4">
        <v>-1104463.2</v>
      </c>
      <c r="CO123" s="4">
        <v>-1143882.78</v>
      </c>
      <c r="CP123" s="4">
        <v>-16466341.98</v>
      </c>
      <c r="CQ123" s="4">
        <v>-2747618.68</v>
      </c>
      <c r="CR123" s="4">
        <v>0</v>
      </c>
      <c r="CS123" s="4">
        <v>2340540.43</v>
      </c>
      <c r="CT123" s="4">
        <v>223265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-65810.72</v>
      </c>
      <c r="DC123" s="4">
        <v>-199697.15</v>
      </c>
      <c r="DD123" s="4">
        <v>0</v>
      </c>
      <c r="DE123" s="4">
        <v>-249623.97</v>
      </c>
      <c r="DF123" s="4">
        <v>4490784.22</v>
      </c>
      <c r="DG123" s="4">
        <v>0</v>
      </c>
      <c r="DH123" s="4">
        <v>-1574236.65</v>
      </c>
      <c r="DI123" s="4">
        <v>0</v>
      </c>
      <c r="DJ123" s="4">
        <v>-1574236.65</v>
      </c>
      <c r="DK123" s="4">
        <v>1913452.53</v>
      </c>
      <c r="DL123" s="4">
        <v>3694725.96</v>
      </c>
      <c r="DM123" s="4">
        <v>0</v>
      </c>
      <c r="DN123" s="4">
        <v>0</v>
      </c>
      <c r="DO123" s="4">
        <v>0</v>
      </c>
      <c r="DP123" s="4">
        <v>0</v>
      </c>
      <c r="DQ123" s="4">
        <v>0</v>
      </c>
      <c r="DR123" s="4">
        <v>3694725.96</v>
      </c>
      <c r="DS123" s="4">
        <v>0</v>
      </c>
      <c r="DT123" s="4">
        <v>5344839.82</v>
      </c>
      <c r="DU123" s="4">
        <v>0</v>
      </c>
      <c r="DV123" s="4">
        <v>0</v>
      </c>
      <c r="DW123" s="4">
        <v>5344839.82</v>
      </c>
      <c r="DX123" s="11">
        <f>('KOV järjest'!Z123+Z123+BP123+DF123)/CL123</f>
        <v>0.22367882688175222</v>
      </c>
      <c r="DY123" s="11">
        <f t="shared" si="1"/>
        <v>0</v>
      </c>
    </row>
    <row r="124" spans="1:129" ht="12.75">
      <c r="A124" s="3" t="s">
        <v>182</v>
      </c>
      <c r="B124" s="4">
        <v>32191657.01</v>
      </c>
      <c r="C124" s="4">
        <v>48895087.08</v>
      </c>
      <c r="D124" s="4">
        <v>37873115.11</v>
      </c>
      <c r="E124" s="4">
        <v>801091.48</v>
      </c>
      <c r="F124" s="4">
        <v>119760950.68</v>
      </c>
      <c r="G124" s="4">
        <v>-98081008.73</v>
      </c>
      <c r="H124" s="4">
        <v>-6218808.71</v>
      </c>
      <c r="I124" s="4">
        <v>-7284209.12</v>
      </c>
      <c r="J124" s="4">
        <v>-111584026.56</v>
      </c>
      <c r="K124" s="4">
        <v>-19206229.61</v>
      </c>
      <c r="L124" s="4">
        <v>590272</v>
      </c>
      <c r="M124" s="4">
        <v>4534974.18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744071.27</v>
      </c>
      <c r="W124" s="4">
        <v>-533143.13</v>
      </c>
      <c r="X124" s="4">
        <v>0</v>
      </c>
      <c r="Y124" s="4">
        <v>-13336912.16</v>
      </c>
      <c r="Z124" s="4">
        <v>-5159988.04</v>
      </c>
      <c r="AA124" s="4">
        <v>8942230.57</v>
      </c>
      <c r="AB124" s="4">
        <v>-6269056.09</v>
      </c>
      <c r="AC124" s="4">
        <v>264232.26</v>
      </c>
      <c r="AD124" s="4">
        <v>2937406.74</v>
      </c>
      <c r="AE124" s="4">
        <v>-5033627</v>
      </c>
      <c r="AF124" s="4">
        <v>20571462.41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20571462.41</v>
      </c>
      <c r="AM124" s="4">
        <v>0</v>
      </c>
      <c r="AN124" s="4">
        <v>3776747.82</v>
      </c>
      <c r="AO124" s="4">
        <v>0</v>
      </c>
      <c r="AP124" s="4">
        <v>0</v>
      </c>
      <c r="AQ124" s="4">
        <v>3776747.82</v>
      </c>
      <c r="AR124" s="4">
        <v>33527554</v>
      </c>
      <c r="AS124" s="4">
        <v>58715949.53</v>
      </c>
      <c r="AT124" s="4">
        <v>43601883.1</v>
      </c>
      <c r="AU124" s="4">
        <v>835359.77</v>
      </c>
      <c r="AV124" s="4">
        <v>136680746.4</v>
      </c>
      <c r="AW124" s="4">
        <v>-107326655.23</v>
      </c>
      <c r="AX124" s="4">
        <v>-5976890.36</v>
      </c>
      <c r="AY124" s="4">
        <v>-8736442.18</v>
      </c>
      <c r="AZ124" s="4">
        <v>-122039987.77</v>
      </c>
      <c r="BA124" s="4">
        <v>-31902601.38</v>
      </c>
      <c r="BB124" s="4">
        <v>1960587.98</v>
      </c>
      <c r="BC124" s="4">
        <v>12567385.46</v>
      </c>
      <c r="BD124" s="4">
        <v>54526.87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-163731.75</v>
      </c>
      <c r="BM124" s="4">
        <v>-702056.39</v>
      </c>
      <c r="BN124" s="4">
        <v>0</v>
      </c>
      <c r="BO124" s="4">
        <v>-17483832.82</v>
      </c>
      <c r="BP124" s="4">
        <v>-2843074.19</v>
      </c>
      <c r="BQ124" s="4">
        <v>11091392</v>
      </c>
      <c r="BR124" s="4">
        <v>-6200000</v>
      </c>
      <c r="BS124" s="4">
        <v>-264232.26</v>
      </c>
      <c r="BT124" s="4">
        <v>4627159.74</v>
      </c>
      <c r="BU124" s="4">
        <v>2423382.66</v>
      </c>
      <c r="BV124" s="4">
        <v>25198622.15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25198622.15</v>
      </c>
      <c r="CC124" s="4">
        <v>0</v>
      </c>
      <c r="CD124" s="4">
        <v>6200130.48</v>
      </c>
      <c r="CE124" s="4">
        <v>0</v>
      </c>
      <c r="CF124" s="4">
        <v>0</v>
      </c>
      <c r="CG124" s="4">
        <v>6200130.48</v>
      </c>
      <c r="CH124" s="4">
        <v>40206991.72</v>
      </c>
      <c r="CI124" s="4">
        <v>73298272.39</v>
      </c>
      <c r="CJ124" s="4">
        <v>42712324.22</v>
      </c>
      <c r="CK124" s="4">
        <v>616657.38</v>
      </c>
      <c r="CL124" s="4">
        <v>156834245.71</v>
      </c>
      <c r="CM124" s="4">
        <v>-130048998.37</v>
      </c>
      <c r="CN124" s="4">
        <v>-8082374.89</v>
      </c>
      <c r="CO124" s="4">
        <v>-12532901.28</v>
      </c>
      <c r="CP124" s="4">
        <v>-150664274.54</v>
      </c>
      <c r="CQ124" s="4">
        <v>-34812831.89</v>
      </c>
      <c r="CR124" s="4">
        <v>2873730.67</v>
      </c>
      <c r="CS124" s="4">
        <v>13254502.8</v>
      </c>
      <c r="CT124" s="4">
        <v>-290367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-304877.63</v>
      </c>
      <c r="DC124" s="4">
        <v>-1174638</v>
      </c>
      <c r="DD124" s="4">
        <v>0</v>
      </c>
      <c r="DE124" s="4">
        <v>-19279843.05</v>
      </c>
      <c r="DF124" s="4">
        <v>-13109871.88</v>
      </c>
      <c r="DG124" s="4">
        <v>27155660</v>
      </c>
      <c r="DH124" s="4">
        <v>-5446430.73</v>
      </c>
      <c r="DI124" s="4">
        <v>0</v>
      </c>
      <c r="DJ124" s="4">
        <v>21709229.27</v>
      </c>
      <c r="DK124" s="4">
        <v>6811317.29</v>
      </c>
      <c r="DL124" s="4">
        <v>46907851.42</v>
      </c>
      <c r="DM124" s="4">
        <v>0</v>
      </c>
      <c r="DN124" s="4">
        <v>0</v>
      </c>
      <c r="DO124" s="4">
        <v>0</v>
      </c>
      <c r="DP124" s="4">
        <v>0</v>
      </c>
      <c r="DQ124" s="4">
        <v>0</v>
      </c>
      <c r="DR124" s="4">
        <v>46907851.42</v>
      </c>
      <c r="DS124" s="4">
        <v>0</v>
      </c>
      <c r="DT124" s="4">
        <v>13011447.77</v>
      </c>
      <c r="DU124" s="4">
        <v>0</v>
      </c>
      <c r="DV124" s="4">
        <v>0</v>
      </c>
      <c r="DW124" s="4">
        <v>13011447.77</v>
      </c>
      <c r="DX124" s="11">
        <f>('KOV järjest'!Z124+Z124+BP124+DF124)/CL124</f>
        <v>-0.10643608131904089</v>
      </c>
      <c r="DY124" s="11">
        <f t="shared" si="1"/>
        <v>0.2161288403342556</v>
      </c>
    </row>
    <row r="125" spans="1:129" ht="12.75">
      <c r="A125" s="3" t="s">
        <v>184</v>
      </c>
      <c r="B125" s="4">
        <v>4426996.18</v>
      </c>
      <c r="C125" s="4">
        <v>19267934.81</v>
      </c>
      <c r="D125" s="4">
        <v>8944962.52</v>
      </c>
      <c r="E125" s="4">
        <v>660857.59</v>
      </c>
      <c r="F125" s="4">
        <v>33300751.1</v>
      </c>
      <c r="G125" s="4">
        <v>-26530210.18</v>
      </c>
      <c r="H125" s="4">
        <v>-1310773.96</v>
      </c>
      <c r="I125" s="4">
        <v>-2153932.47</v>
      </c>
      <c r="J125" s="4">
        <v>-29994916.61</v>
      </c>
      <c r="K125" s="4">
        <v>-3770308.22</v>
      </c>
      <c r="L125" s="4">
        <v>2341017.3</v>
      </c>
      <c r="M125" s="4">
        <v>421000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-892495.83</v>
      </c>
      <c r="W125" s="4">
        <v>-16203.84</v>
      </c>
      <c r="X125" s="4">
        <v>0</v>
      </c>
      <c r="Y125" s="4">
        <v>-1900786.75</v>
      </c>
      <c r="Z125" s="4">
        <v>1405047.74</v>
      </c>
      <c r="AA125" s="4">
        <v>0</v>
      </c>
      <c r="AB125" s="4">
        <v>-22351.34</v>
      </c>
      <c r="AC125" s="4">
        <v>0</v>
      </c>
      <c r="AD125" s="4">
        <v>-22351.34</v>
      </c>
      <c r="AE125" s="4">
        <v>2048111.53</v>
      </c>
      <c r="AF125" s="4">
        <v>23530.73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23530.73</v>
      </c>
      <c r="AM125" s="4">
        <v>0</v>
      </c>
      <c r="AN125" s="4">
        <v>3235250.76</v>
      </c>
      <c r="AO125" s="4">
        <v>0</v>
      </c>
      <c r="AP125" s="4">
        <v>0</v>
      </c>
      <c r="AQ125" s="4">
        <v>3235250.76</v>
      </c>
      <c r="AR125" s="4">
        <v>4543064.8</v>
      </c>
      <c r="AS125" s="4">
        <v>23552007.82</v>
      </c>
      <c r="AT125" s="4">
        <v>13437833.82</v>
      </c>
      <c r="AU125" s="4">
        <v>821570.4</v>
      </c>
      <c r="AV125" s="4">
        <v>42354476.84</v>
      </c>
      <c r="AW125" s="4">
        <v>-29504690.01</v>
      </c>
      <c r="AX125" s="4">
        <v>-2115620.66</v>
      </c>
      <c r="AY125" s="4">
        <v>-6525850.41</v>
      </c>
      <c r="AZ125" s="4">
        <v>-38146161.08</v>
      </c>
      <c r="BA125" s="4">
        <v>-30669651.85</v>
      </c>
      <c r="BB125" s="4">
        <v>5249493.12</v>
      </c>
      <c r="BC125" s="4">
        <v>14959459.78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574178.46</v>
      </c>
      <c r="BM125" s="4">
        <v>-29950.07</v>
      </c>
      <c r="BN125" s="4">
        <v>0</v>
      </c>
      <c r="BO125" s="4">
        <v>-9886520.49</v>
      </c>
      <c r="BP125" s="4">
        <v>-5678204.73</v>
      </c>
      <c r="BQ125" s="4">
        <v>1020000</v>
      </c>
      <c r="BR125" s="4">
        <v>-23530.73</v>
      </c>
      <c r="BS125" s="4">
        <v>0</v>
      </c>
      <c r="BT125" s="4">
        <v>996469.27</v>
      </c>
      <c r="BU125" s="4">
        <v>-2274850.81</v>
      </c>
      <c r="BV125" s="4">
        <v>1020000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1020000</v>
      </c>
      <c r="CC125" s="4">
        <v>0</v>
      </c>
      <c r="CD125" s="4">
        <v>960399.95</v>
      </c>
      <c r="CE125" s="4">
        <v>0</v>
      </c>
      <c r="CF125" s="4">
        <v>0</v>
      </c>
      <c r="CG125" s="4">
        <v>960399.95</v>
      </c>
      <c r="CH125" s="5">
        <v>4527029.46</v>
      </c>
      <c r="CI125" s="5">
        <v>28930971.21</v>
      </c>
      <c r="CJ125" s="5">
        <v>12097198.27</v>
      </c>
      <c r="CK125" s="5">
        <v>806908.38</v>
      </c>
      <c r="CL125" s="5">
        <v>46362107.32</v>
      </c>
      <c r="CM125" s="5">
        <v>-34122874.36</v>
      </c>
      <c r="CN125" s="5">
        <v>-2351363.07</v>
      </c>
      <c r="CO125" s="5">
        <v>-6279763.57</v>
      </c>
      <c r="CP125" s="5">
        <v>-42754001</v>
      </c>
      <c r="CQ125" s="5">
        <v>-26731650.65</v>
      </c>
      <c r="CR125" s="5">
        <v>4203965</v>
      </c>
      <c r="CS125" s="5">
        <v>13488922.11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2027691.54</v>
      </c>
      <c r="DC125" s="5">
        <v>-331740.6</v>
      </c>
      <c r="DD125" s="5">
        <v>0</v>
      </c>
      <c r="DE125" s="5">
        <v>-7011072</v>
      </c>
      <c r="DF125" s="5">
        <v>-3402965.68</v>
      </c>
      <c r="DG125" s="5">
        <v>9500000</v>
      </c>
      <c r="DH125" s="5">
        <v>0</v>
      </c>
      <c r="DI125" s="5">
        <v>0</v>
      </c>
      <c r="DJ125" s="5">
        <v>9500000</v>
      </c>
      <c r="DK125" s="5">
        <v>529753.2</v>
      </c>
      <c r="DL125" s="5">
        <v>10520000</v>
      </c>
      <c r="DM125" s="5">
        <v>0</v>
      </c>
      <c r="DN125" s="5">
        <v>0</v>
      </c>
      <c r="DO125" s="5">
        <v>0</v>
      </c>
      <c r="DP125" s="5">
        <v>0</v>
      </c>
      <c r="DQ125" s="5">
        <v>0</v>
      </c>
      <c r="DR125" s="5">
        <v>10520000</v>
      </c>
      <c r="DS125" s="5">
        <v>0</v>
      </c>
      <c r="DT125" s="5">
        <v>1490153.15</v>
      </c>
      <c r="DU125" s="5">
        <v>0</v>
      </c>
      <c r="DV125" s="5">
        <v>0</v>
      </c>
      <c r="DW125" s="5">
        <v>1490153.15</v>
      </c>
      <c r="DX125" s="11">
        <f>('KOV järjest'!Z125+Z125+BP125+DF125)/CL125</f>
        <v>-0.21124111038359075</v>
      </c>
      <c r="DY125" s="11">
        <f t="shared" si="1"/>
        <v>0.19476782596775197</v>
      </c>
    </row>
    <row r="126" spans="1:129" ht="12.75">
      <c r="A126" s="3" t="s">
        <v>185</v>
      </c>
      <c r="B126" s="4">
        <v>2698018.46</v>
      </c>
      <c r="C126" s="4">
        <v>5989289.12</v>
      </c>
      <c r="D126" s="4">
        <v>10184229.63</v>
      </c>
      <c r="E126" s="4">
        <v>381485.5</v>
      </c>
      <c r="F126" s="4">
        <v>19253022.71</v>
      </c>
      <c r="G126" s="4">
        <v>-13149475.49</v>
      </c>
      <c r="H126" s="4">
        <v>-1266157.06</v>
      </c>
      <c r="I126" s="4">
        <v>-1372182.69</v>
      </c>
      <c r="J126" s="4">
        <v>-15787815.24</v>
      </c>
      <c r="K126" s="4">
        <v>-4982630.22</v>
      </c>
      <c r="L126" s="4">
        <v>1357772.55</v>
      </c>
      <c r="M126" s="4">
        <v>92000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-99229.79</v>
      </c>
      <c r="W126" s="4">
        <v>-117755.28</v>
      </c>
      <c r="X126" s="4">
        <v>0</v>
      </c>
      <c r="Y126" s="4">
        <v>-3632087.46</v>
      </c>
      <c r="Z126" s="4">
        <v>-166879.99</v>
      </c>
      <c r="AA126" s="4">
        <v>1500000</v>
      </c>
      <c r="AB126" s="4">
        <v>-708748.97</v>
      </c>
      <c r="AC126" s="4">
        <v>0</v>
      </c>
      <c r="AD126" s="4">
        <v>791251.03</v>
      </c>
      <c r="AE126" s="4">
        <v>442734.82</v>
      </c>
      <c r="AF126" s="4">
        <v>4788167.28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4788167.28</v>
      </c>
      <c r="AM126" s="4">
        <v>0</v>
      </c>
      <c r="AN126" s="4">
        <v>1222996.32</v>
      </c>
      <c r="AO126" s="4">
        <v>0</v>
      </c>
      <c r="AP126" s="4">
        <v>0</v>
      </c>
      <c r="AQ126" s="4">
        <v>1222996.32</v>
      </c>
      <c r="AR126" s="4">
        <v>2603827.24</v>
      </c>
      <c r="AS126" s="4">
        <v>7752430.93</v>
      </c>
      <c r="AT126" s="4">
        <v>8739433.42</v>
      </c>
      <c r="AU126" s="4">
        <v>777353.72</v>
      </c>
      <c r="AV126" s="4">
        <v>19873045.31</v>
      </c>
      <c r="AW126" s="4">
        <v>-14739358.72</v>
      </c>
      <c r="AX126" s="4">
        <v>-1299091.09</v>
      </c>
      <c r="AY126" s="4">
        <v>-1588335.87</v>
      </c>
      <c r="AZ126" s="4">
        <v>-17626785.68</v>
      </c>
      <c r="BA126" s="4">
        <v>-5935753.44</v>
      </c>
      <c r="BB126" s="4">
        <v>165027.38</v>
      </c>
      <c r="BC126" s="4">
        <v>1313447.3</v>
      </c>
      <c r="BD126" s="4">
        <v>-561150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-136317.7</v>
      </c>
      <c r="BM126" s="4">
        <v>-183337.07</v>
      </c>
      <c r="BN126" s="4">
        <v>0</v>
      </c>
      <c r="BO126" s="4">
        <v>-5154746.46</v>
      </c>
      <c r="BP126" s="4">
        <v>-2908486.83</v>
      </c>
      <c r="BQ126" s="4">
        <v>3500000</v>
      </c>
      <c r="BR126" s="4">
        <v>-1162163.79</v>
      </c>
      <c r="BS126" s="4">
        <v>0</v>
      </c>
      <c r="BT126" s="4">
        <v>2337836.21</v>
      </c>
      <c r="BU126" s="4">
        <v>78720.88</v>
      </c>
      <c r="BV126" s="4">
        <v>7126003.39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7126003.39</v>
      </c>
      <c r="CC126" s="4">
        <v>0</v>
      </c>
      <c r="CD126" s="4">
        <v>1301717.2</v>
      </c>
      <c r="CE126" s="4">
        <v>0</v>
      </c>
      <c r="CF126" s="4">
        <v>0</v>
      </c>
      <c r="CG126" s="4">
        <v>1301717.2</v>
      </c>
      <c r="CH126" s="4">
        <v>2415833.91</v>
      </c>
      <c r="CI126" s="4">
        <v>9048085.04</v>
      </c>
      <c r="CJ126" s="4">
        <v>8604776.59</v>
      </c>
      <c r="CK126" s="4">
        <v>1187890.1</v>
      </c>
      <c r="CL126" s="4">
        <v>21256585.64</v>
      </c>
      <c r="CM126" s="4">
        <v>-15816036.73</v>
      </c>
      <c r="CN126" s="4">
        <v>-1021313.8</v>
      </c>
      <c r="CO126" s="4">
        <v>-1429696.17</v>
      </c>
      <c r="CP126" s="4">
        <v>-18267046.7</v>
      </c>
      <c r="CQ126" s="4">
        <v>-4667320.66</v>
      </c>
      <c r="CR126" s="4">
        <v>341791.14</v>
      </c>
      <c r="CS126" s="4">
        <v>1500728.94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-229340.52</v>
      </c>
      <c r="DC126" s="4">
        <v>-295361.31</v>
      </c>
      <c r="DD126" s="4">
        <v>0</v>
      </c>
      <c r="DE126" s="4">
        <v>-3054141.1</v>
      </c>
      <c r="DF126" s="4">
        <v>-64602.16</v>
      </c>
      <c r="DG126" s="4">
        <v>0</v>
      </c>
      <c r="DH126" s="4">
        <v>-1205583.79</v>
      </c>
      <c r="DI126" s="4">
        <v>0</v>
      </c>
      <c r="DJ126" s="4">
        <v>-1205583.79</v>
      </c>
      <c r="DK126" s="4">
        <v>-1052785.74</v>
      </c>
      <c r="DL126" s="4">
        <v>5920419.6</v>
      </c>
      <c r="DM126" s="4">
        <v>0</v>
      </c>
      <c r="DN126" s="4">
        <v>0</v>
      </c>
      <c r="DO126" s="4">
        <v>0</v>
      </c>
      <c r="DP126" s="4">
        <v>0</v>
      </c>
      <c r="DQ126" s="4">
        <v>0</v>
      </c>
      <c r="DR126" s="4">
        <v>5920419.6</v>
      </c>
      <c r="DS126" s="4">
        <v>0</v>
      </c>
      <c r="DT126" s="4">
        <v>248931.46</v>
      </c>
      <c r="DU126" s="4">
        <v>0</v>
      </c>
      <c r="DV126" s="4">
        <v>0</v>
      </c>
      <c r="DW126" s="4">
        <v>248931.46</v>
      </c>
      <c r="DX126" s="11">
        <f>('KOV järjest'!Z126+Z126+BP126+DF126)/CL126</f>
        <v>-0.049105334115173545</v>
      </c>
      <c r="DY126" s="11">
        <f t="shared" si="1"/>
        <v>0.26681087151304134</v>
      </c>
    </row>
    <row r="127" spans="1:129" ht="12.75">
      <c r="A127" s="3" t="s">
        <v>186</v>
      </c>
      <c r="B127" s="4">
        <v>831649.3</v>
      </c>
      <c r="C127" s="4">
        <v>6226564.38</v>
      </c>
      <c r="D127" s="4">
        <v>4556974</v>
      </c>
      <c r="E127" s="4">
        <v>1621404.98</v>
      </c>
      <c r="F127" s="4">
        <v>13236592.66</v>
      </c>
      <c r="G127" s="4">
        <v>-10345351.79</v>
      </c>
      <c r="H127" s="4">
        <v>-1034811.21</v>
      </c>
      <c r="I127" s="4">
        <v>-706214.89</v>
      </c>
      <c r="J127" s="4">
        <v>-12086377.89</v>
      </c>
      <c r="K127" s="4">
        <v>-1889280.89</v>
      </c>
      <c r="L127" s="4">
        <v>127468</v>
      </c>
      <c r="M127" s="4">
        <v>1298085</v>
      </c>
      <c r="N127" s="4">
        <v>-122032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-114481.75</v>
      </c>
      <c r="W127" s="4">
        <v>-115073.52</v>
      </c>
      <c r="X127" s="4">
        <v>0</v>
      </c>
      <c r="Y127" s="4">
        <v>-700241.64</v>
      </c>
      <c r="Z127" s="4">
        <v>449973.13</v>
      </c>
      <c r="AA127" s="4">
        <v>982099.15</v>
      </c>
      <c r="AB127" s="4">
        <v>-412770.48</v>
      </c>
      <c r="AC127" s="4">
        <v>0</v>
      </c>
      <c r="AD127" s="4">
        <v>569328.67</v>
      </c>
      <c r="AE127" s="4">
        <v>139304.95</v>
      </c>
      <c r="AF127" s="4">
        <v>3708988.67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3708988.67</v>
      </c>
      <c r="AM127" s="4">
        <v>0</v>
      </c>
      <c r="AN127" s="4">
        <v>172010.72</v>
      </c>
      <c r="AO127" s="4">
        <v>0</v>
      </c>
      <c r="AP127" s="4">
        <v>0</v>
      </c>
      <c r="AQ127" s="4">
        <v>172010.72</v>
      </c>
      <c r="AR127" s="4">
        <v>707125.93</v>
      </c>
      <c r="AS127" s="4">
        <v>7155985.96</v>
      </c>
      <c r="AT127" s="4">
        <v>3773734.18</v>
      </c>
      <c r="AU127" s="4">
        <v>3664988.79</v>
      </c>
      <c r="AV127" s="4">
        <v>15301834.86</v>
      </c>
      <c r="AW127" s="4">
        <v>-11595122.12</v>
      </c>
      <c r="AX127" s="4">
        <v>-913935.84</v>
      </c>
      <c r="AY127" s="4">
        <v>-754267.87</v>
      </c>
      <c r="AZ127" s="4">
        <v>-13263325.83</v>
      </c>
      <c r="BA127" s="4">
        <v>-1521389.83</v>
      </c>
      <c r="BB127" s="4">
        <v>139472.85</v>
      </c>
      <c r="BC127" s="4">
        <v>1640381.82</v>
      </c>
      <c r="BD127" s="4">
        <v>-141645.45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-108370.32</v>
      </c>
      <c r="BM127" s="4">
        <v>-139729.39</v>
      </c>
      <c r="BN127" s="4">
        <v>0</v>
      </c>
      <c r="BO127" s="4">
        <v>8449.07</v>
      </c>
      <c r="BP127" s="4">
        <v>2046958.1</v>
      </c>
      <c r="BQ127" s="4">
        <v>1325015.52</v>
      </c>
      <c r="BR127" s="4">
        <v>-815136.1</v>
      </c>
      <c r="BS127" s="4">
        <v>0</v>
      </c>
      <c r="BT127" s="4">
        <v>509879.42</v>
      </c>
      <c r="BU127" s="4">
        <v>1385645.43</v>
      </c>
      <c r="BV127" s="4">
        <v>4218868.09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4218868.09</v>
      </c>
      <c r="CC127" s="4">
        <v>0</v>
      </c>
      <c r="CD127" s="4">
        <v>1557656.15</v>
      </c>
      <c r="CE127" s="4">
        <v>0</v>
      </c>
      <c r="CF127" s="4">
        <v>0</v>
      </c>
      <c r="CG127" s="4">
        <v>1557656.15</v>
      </c>
      <c r="CH127" s="4">
        <v>703236.9</v>
      </c>
      <c r="CI127" s="4">
        <v>9279431.77</v>
      </c>
      <c r="CJ127" s="4">
        <v>2752419.18</v>
      </c>
      <c r="CK127" s="4">
        <v>5335854.97</v>
      </c>
      <c r="CL127" s="4">
        <v>18070942.82</v>
      </c>
      <c r="CM127" s="4">
        <v>-14109694.09</v>
      </c>
      <c r="CN127" s="4">
        <v>-939471.3</v>
      </c>
      <c r="CO127" s="4">
        <v>-1505351.59</v>
      </c>
      <c r="CP127" s="4">
        <v>-16554516.98</v>
      </c>
      <c r="CQ127" s="4">
        <v>-5177636.48</v>
      </c>
      <c r="CR127" s="4">
        <v>61700</v>
      </c>
      <c r="CS127" s="4">
        <v>2571261.82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-134646.28</v>
      </c>
      <c r="DC127" s="4">
        <v>-195385.48</v>
      </c>
      <c r="DD127" s="4">
        <v>0</v>
      </c>
      <c r="DE127" s="4">
        <v>-2679320.94</v>
      </c>
      <c r="DF127" s="4">
        <v>-1162895.1</v>
      </c>
      <c r="DG127" s="4">
        <v>2000000.04</v>
      </c>
      <c r="DH127" s="4">
        <v>-575107.97</v>
      </c>
      <c r="DI127" s="4">
        <v>0</v>
      </c>
      <c r="DJ127" s="4">
        <v>1424892.07</v>
      </c>
      <c r="DK127" s="4">
        <v>-63661</v>
      </c>
      <c r="DL127" s="4">
        <v>5643760.16</v>
      </c>
      <c r="DM127" s="4">
        <v>0</v>
      </c>
      <c r="DN127" s="4">
        <v>0</v>
      </c>
      <c r="DO127" s="4">
        <v>0</v>
      </c>
      <c r="DP127" s="4">
        <v>0</v>
      </c>
      <c r="DQ127" s="4">
        <v>0</v>
      </c>
      <c r="DR127" s="4">
        <v>5643760.16</v>
      </c>
      <c r="DS127" s="4">
        <v>0</v>
      </c>
      <c r="DT127" s="4">
        <v>1493995.15</v>
      </c>
      <c r="DU127" s="4">
        <v>0</v>
      </c>
      <c r="DV127" s="4">
        <v>0</v>
      </c>
      <c r="DW127" s="4">
        <v>1493995.15</v>
      </c>
      <c r="DX127" s="11">
        <f>('KOV järjest'!Z127+Z127+BP127+DF127)/CL127</f>
        <v>0.05227193785122055</v>
      </c>
      <c r="DY127" s="11">
        <f t="shared" si="1"/>
        <v>0.22963743792090646</v>
      </c>
    </row>
    <row r="128" spans="1:129" ht="12.75">
      <c r="A128" s="3" t="s">
        <v>187</v>
      </c>
      <c r="B128" s="4">
        <v>922062.15</v>
      </c>
      <c r="C128" s="4">
        <v>4213220.75</v>
      </c>
      <c r="D128" s="4">
        <v>8090591</v>
      </c>
      <c r="E128" s="4">
        <v>87073.09</v>
      </c>
      <c r="F128" s="4">
        <v>13312946.99</v>
      </c>
      <c r="G128" s="4">
        <v>-10946997.81</v>
      </c>
      <c r="H128" s="4">
        <v>-1170182.57</v>
      </c>
      <c r="I128" s="4">
        <v>-905989.7</v>
      </c>
      <c r="J128" s="4">
        <v>-13023170.08</v>
      </c>
      <c r="K128" s="4">
        <v>-2983333.26</v>
      </c>
      <c r="L128" s="4">
        <v>1200</v>
      </c>
      <c r="M128" s="4">
        <v>198000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-58832.07</v>
      </c>
      <c r="W128" s="4">
        <v>-59298.1</v>
      </c>
      <c r="X128" s="4">
        <v>0</v>
      </c>
      <c r="Y128" s="4">
        <v>-2842965.33</v>
      </c>
      <c r="Z128" s="4">
        <v>-2553188.42</v>
      </c>
      <c r="AA128" s="4">
        <v>3000000</v>
      </c>
      <c r="AB128" s="4">
        <v>-236541.23</v>
      </c>
      <c r="AC128" s="4">
        <v>0</v>
      </c>
      <c r="AD128" s="4">
        <v>2763458.77</v>
      </c>
      <c r="AE128" s="4">
        <v>783099.87</v>
      </c>
      <c r="AF128" s="4">
        <v>3599543.89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3599543.89</v>
      </c>
      <c r="AM128" s="4">
        <v>0</v>
      </c>
      <c r="AN128" s="4">
        <v>811052.09</v>
      </c>
      <c r="AO128" s="4">
        <v>0</v>
      </c>
      <c r="AP128" s="4">
        <v>0</v>
      </c>
      <c r="AQ128" s="4">
        <v>811052.09</v>
      </c>
      <c r="AR128" s="4">
        <v>826577.46</v>
      </c>
      <c r="AS128" s="4">
        <v>5820460.29</v>
      </c>
      <c r="AT128" s="4">
        <v>7547837</v>
      </c>
      <c r="AU128" s="4">
        <v>105109.37</v>
      </c>
      <c r="AV128" s="4">
        <v>14299984.12</v>
      </c>
      <c r="AW128" s="4">
        <v>-11369732.23</v>
      </c>
      <c r="AX128" s="4">
        <v>-891786.42</v>
      </c>
      <c r="AY128" s="4">
        <v>-903092.25</v>
      </c>
      <c r="AZ128" s="4">
        <v>-13164610.9</v>
      </c>
      <c r="BA128" s="4">
        <v>-2245878.16</v>
      </c>
      <c r="BB128" s="4">
        <v>0</v>
      </c>
      <c r="BC128" s="4">
        <v>5083639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-138394.95</v>
      </c>
      <c r="BM128" s="4">
        <v>-140440.26</v>
      </c>
      <c r="BN128" s="4">
        <v>0</v>
      </c>
      <c r="BO128" s="4">
        <v>2699365.89</v>
      </c>
      <c r="BP128" s="4">
        <v>3834739.11</v>
      </c>
      <c r="BQ128" s="4">
        <v>1399999.65</v>
      </c>
      <c r="BR128" s="4">
        <v>-3166071.35</v>
      </c>
      <c r="BS128" s="4">
        <v>0</v>
      </c>
      <c r="BT128" s="4">
        <v>-1766071.7</v>
      </c>
      <c r="BU128" s="4">
        <v>-455520.9</v>
      </c>
      <c r="BV128" s="4">
        <v>1833472.19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1833472.19</v>
      </c>
      <c r="CC128" s="4">
        <v>0</v>
      </c>
      <c r="CD128" s="4">
        <v>355531.19</v>
      </c>
      <c r="CE128" s="4">
        <v>0</v>
      </c>
      <c r="CF128" s="4">
        <v>0</v>
      </c>
      <c r="CG128" s="4">
        <v>355531.19</v>
      </c>
      <c r="CH128" s="4">
        <v>864349.37</v>
      </c>
      <c r="CI128" s="4">
        <v>6856133.73</v>
      </c>
      <c r="CJ128" s="4">
        <v>9236894</v>
      </c>
      <c r="CK128" s="4">
        <v>357564.27</v>
      </c>
      <c r="CL128" s="4">
        <v>17314941.37</v>
      </c>
      <c r="CM128" s="4">
        <v>-13880597.18</v>
      </c>
      <c r="CN128" s="4">
        <v>-983206.84</v>
      </c>
      <c r="CO128" s="4">
        <v>-1386661.43</v>
      </c>
      <c r="CP128" s="4">
        <v>-16250465.45</v>
      </c>
      <c r="CQ128" s="4">
        <v>-4279048.23</v>
      </c>
      <c r="CR128" s="4">
        <v>138169.32</v>
      </c>
      <c r="CS128" s="4">
        <v>3827897</v>
      </c>
      <c r="CT128" s="4">
        <v>-20000</v>
      </c>
      <c r="CU128" s="4">
        <v>0</v>
      </c>
      <c r="CV128" s="4">
        <v>-10000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-126674.85</v>
      </c>
      <c r="DC128" s="4">
        <v>-127714.82</v>
      </c>
      <c r="DD128" s="4">
        <v>0</v>
      </c>
      <c r="DE128" s="4">
        <v>-469656.76</v>
      </c>
      <c r="DF128" s="4">
        <v>594819.16</v>
      </c>
      <c r="DG128" s="4">
        <v>272666.55</v>
      </c>
      <c r="DH128" s="4">
        <v>-468564.82</v>
      </c>
      <c r="DI128" s="4">
        <v>0</v>
      </c>
      <c r="DJ128" s="4">
        <v>-195898.27</v>
      </c>
      <c r="DK128" s="4">
        <v>748548.84</v>
      </c>
      <c r="DL128" s="4">
        <v>1637573.92</v>
      </c>
      <c r="DM128" s="4">
        <v>0</v>
      </c>
      <c r="DN128" s="4">
        <v>0</v>
      </c>
      <c r="DO128" s="4">
        <v>0</v>
      </c>
      <c r="DP128" s="4">
        <v>0</v>
      </c>
      <c r="DQ128" s="4">
        <v>0</v>
      </c>
      <c r="DR128" s="4">
        <v>1637573.92</v>
      </c>
      <c r="DS128" s="4">
        <v>0</v>
      </c>
      <c r="DT128" s="4">
        <v>1104080.03</v>
      </c>
      <c r="DU128" s="4">
        <v>0</v>
      </c>
      <c r="DV128" s="4">
        <v>0</v>
      </c>
      <c r="DW128" s="4">
        <v>1104080.03</v>
      </c>
      <c r="DX128" s="11">
        <f>('KOV järjest'!Z128+Z128+BP128+DF128)/CL128</f>
        <v>0.08299774912838762</v>
      </c>
      <c r="DY128" s="11">
        <f t="shared" si="1"/>
        <v>0.03081118662777198</v>
      </c>
    </row>
    <row r="129" spans="1:129" ht="12.75">
      <c r="A129" s="3" t="s">
        <v>188</v>
      </c>
      <c r="B129" s="4">
        <v>3418701.77</v>
      </c>
      <c r="C129" s="4">
        <v>9744121.12</v>
      </c>
      <c r="D129" s="4">
        <v>12292470.84</v>
      </c>
      <c r="E129" s="4">
        <v>227070.57</v>
      </c>
      <c r="F129" s="4">
        <v>25682364.3</v>
      </c>
      <c r="G129" s="4">
        <v>-20130909.14</v>
      </c>
      <c r="H129" s="4">
        <v>-2158684.52</v>
      </c>
      <c r="I129" s="4">
        <v>-1356963.36</v>
      </c>
      <c r="J129" s="4">
        <v>-23646557.02</v>
      </c>
      <c r="K129" s="4">
        <v>-2911658.11</v>
      </c>
      <c r="L129" s="4">
        <v>226540.65</v>
      </c>
      <c r="M129" s="4">
        <v>443000</v>
      </c>
      <c r="N129" s="4">
        <v>0</v>
      </c>
      <c r="O129" s="4">
        <v>0</v>
      </c>
      <c r="P129" s="4">
        <v>0</v>
      </c>
      <c r="Q129" s="4">
        <v>0</v>
      </c>
      <c r="R129" s="4">
        <v>-216000</v>
      </c>
      <c r="S129" s="4">
        <v>0</v>
      </c>
      <c r="T129" s="4">
        <v>0</v>
      </c>
      <c r="U129" s="4">
        <v>0</v>
      </c>
      <c r="V129" s="4">
        <v>-133719.27</v>
      </c>
      <c r="W129" s="4">
        <v>-205365.79</v>
      </c>
      <c r="X129" s="4">
        <v>0</v>
      </c>
      <c r="Y129" s="4">
        <v>-2591836.73</v>
      </c>
      <c r="Z129" s="4">
        <v>-556029.45</v>
      </c>
      <c r="AA129" s="4">
        <v>917506.44</v>
      </c>
      <c r="AB129" s="4">
        <v>-676408.61</v>
      </c>
      <c r="AC129" s="4">
        <v>2536.53</v>
      </c>
      <c r="AD129" s="4">
        <v>243634.36</v>
      </c>
      <c r="AE129" s="4">
        <v>-461347.43</v>
      </c>
      <c r="AF129" s="4">
        <v>7164505.73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7164505.73</v>
      </c>
      <c r="AM129" s="4">
        <v>0</v>
      </c>
      <c r="AN129" s="4">
        <v>1740190.02</v>
      </c>
      <c r="AO129" s="4">
        <v>0</v>
      </c>
      <c r="AP129" s="4">
        <v>0</v>
      </c>
      <c r="AQ129" s="4">
        <v>1740190.02</v>
      </c>
      <c r="AR129" s="4">
        <v>3427576.94</v>
      </c>
      <c r="AS129" s="4">
        <v>11914114.59</v>
      </c>
      <c r="AT129" s="4">
        <v>12572052.51</v>
      </c>
      <c r="AU129" s="4">
        <v>186799.66</v>
      </c>
      <c r="AV129" s="4">
        <v>28100543.7</v>
      </c>
      <c r="AW129" s="4">
        <v>-21119472.63</v>
      </c>
      <c r="AX129" s="4">
        <v>-2587481.31</v>
      </c>
      <c r="AY129" s="4">
        <v>-1902026.9</v>
      </c>
      <c r="AZ129" s="4">
        <v>-25608980.84</v>
      </c>
      <c r="BA129" s="4">
        <v>-5612744.86</v>
      </c>
      <c r="BB129" s="4">
        <v>39300</v>
      </c>
      <c r="BC129" s="4">
        <v>5025398</v>
      </c>
      <c r="BD129" s="4">
        <v>0</v>
      </c>
      <c r="BE129" s="4">
        <v>0</v>
      </c>
      <c r="BF129" s="4">
        <v>0</v>
      </c>
      <c r="BG129" s="4">
        <v>0</v>
      </c>
      <c r="BH129" s="4">
        <v>-447000</v>
      </c>
      <c r="BI129" s="4">
        <v>0</v>
      </c>
      <c r="BJ129" s="4">
        <v>0</v>
      </c>
      <c r="BK129" s="4">
        <v>0</v>
      </c>
      <c r="BL129" s="4">
        <v>-164702.64</v>
      </c>
      <c r="BM129" s="4">
        <v>-224766.31</v>
      </c>
      <c r="BN129" s="4">
        <v>0</v>
      </c>
      <c r="BO129" s="4">
        <v>-1159749.5</v>
      </c>
      <c r="BP129" s="4">
        <v>1331813.36</v>
      </c>
      <c r="BQ129" s="4">
        <v>3102948.09</v>
      </c>
      <c r="BR129" s="4">
        <v>-738027.91</v>
      </c>
      <c r="BS129" s="4">
        <v>2719.27</v>
      </c>
      <c r="BT129" s="4">
        <v>2367639.45</v>
      </c>
      <c r="BU129" s="4">
        <v>449957.25</v>
      </c>
      <c r="BV129" s="4">
        <v>9532145.19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9532145.19</v>
      </c>
      <c r="CC129" s="4">
        <v>0</v>
      </c>
      <c r="CD129" s="4">
        <v>2190147.27</v>
      </c>
      <c r="CE129" s="4">
        <v>0</v>
      </c>
      <c r="CF129" s="4">
        <v>0</v>
      </c>
      <c r="CG129" s="4">
        <v>2190147.27</v>
      </c>
      <c r="CH129" s="4">
        <v>3154484.55</v>
      </c>
      <c r="CI129" s="4">
        <v>15153859.53</v>
      </c>
      <c r="CJ129" s="4">
        <v>14724151.6</v>
      </c>
      <c r="CK129" s="4">
        <v>169186.46</v>
      </c>
      <c r="CL129" s="4">
        <v>33201682.14</v>
      </c>
      <c r="CM129" s="4">
        <v>-24052715.17</v>
      </c>
      <c r="CN129" s="4">
        <v>-2439675</v>
      </c>
      <c r="CO129" s="4">
        <v>-1916531.69</v>
      </c>
      <c r="CP129" s="4">
        <v>-28408921.86</v>
      </c>
      <c r="CQ129" s="4">
        <v>-5036616.8</v>
      </c>
      <c r="CR129" s="4">
        <v>280615</v>
      </c>
      <c r="CS129" s="4">
        <v>2241000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-226818.25</v>
      </c>
      <c r="DC129" s="4">
        <v>-349966.81</v>
      </c>
      <c r="DD129" s="4">
        <v>0</v>
      </c>
      <c r="DE129" s="4">
        <v>-2741820.05</v>
      </c>
      <c r="DF129" s="4">
        <v>2050940.23</v>
      </c>
      <c r="DG129" s="4">
        <v>666353.73</v>
      </c>
      <c r="DH129" s="4">
        <v>-1172895.12</v>
      </c>
      <c r="DI129" s="4">
        <v>226.24</v>
      </c>
      <c r="DJ129" s="4">
        <v>-506315.15</v>
      </c>
      <c r="DK129" s="4">
        <v>2098181.59</v>
      </c>
      <c r="DL129" s="4">
        <v>9025830.04</v>
      </c>
      <c r="DM129" s="4">
        <v>0</v>
      </c>
      <c r="DN129" s="4">
        <v>0</v>
      </c>
      <c r="DO129" s="4">
        <v>0</v>
      </c>
      <c r="DP129" s="4">
        <v>0</v>
      </c>
      <c r="DQ129" s="4">
        <v>0</v>
      </c>
      <c r="DR129" s="4">
        <v>9025830.04</v>
      </c>
      <c r="DS129" s="4">
        <v>0</v>
      </c>
      <c r="DT129" s="4">
        <v>4288328.86</v>
      </c>
      <c r="DU129" s="4">
        <v>0</v>
      </c>
      <c r="DV129" s="4">
        <v>0</v>
      </c>
      <c r="DW129" s="4">
        <v>4288328.86</v>
      </c>
      <c r="DX129" s="11">
        <f>('KOV järjest'!Z129+Z129+BP129+DF129)/CL129</f>
        <v>-0.019150588133424004</v>
      </c>
      <c r="DY129" s="11">
        <f t="shared" si="1"/>
        <v>0.14268858909086582</v>
      </c>
    </row>
    <row r="130" spans="1:129" ht="12.75">
      <c r="A130" s="3" t="s">
        <v>189</v>
      </c>
      <c r="B130" s="4">
        <v>7634821.21</v>
      </c>
      <c r="C130" s="4">
        <v>21516930.65</v>
      </c>
      <c r="D130" s="4">
        <v>15529840.44</v>
      </c>
      <c r="E130" s="4">
        <v>159909.3</v>
      </c>
      <c r="F130" s="4">
        <v>44841501.6</v>
      </c>
      <c r="G130" s="4">
        <v>-38680246.59</v>
      </c>
      <c r="H130" s="4">
        <v>-7439006.14</v>
      </c>
      <c r="I130" s="4">
        <v>-2897506.83</v>
      </c>
      <c r="J130" s="4">
        <v>-49016759.56</v>
      </c>
      <c r="K130" s="4">
        <v>-7319802.72</v>
      </c>
      <c r="L130" s="4">
        <v>3254282.84</v>
      </c>
      <c r="M130" s="4">
        <v>8528613.9</v>
      </c>
      <c r="N130" s="4">
        <v>3525526</v>
      </c>
      <c r="O130" s="4">
        <v>0</v>
      </c>
      <c r="P130" s="4">
        <v>0</v>
      </c>
      <c r="Q130" s="4">
        <v>0</v>
      </c>
      <c r="R130" s="4">
        <v>-10000</v>
      </c>
      <c r="S130" s="4">
        <v>0</v>
      </c>
      <c r="T130" s="4">
        <v>0</v>
      </c>
      <c r="U130" s="4">
        <v>400000</v>
      </c>
      <c r="V130" s="4">
        <v>-419965.23</v>
      </c>
      <c r="W130" s="4">
        <v>-467308.67</v>
      </c>
      <c r="X130" s="4">
        <v>0</v>
      </c>
      <c r="Y130" s="4">
        <v>7958654.79</v>
      </c>
      <c r="Z130" s="4">
        <v>3783396.83</v>
      </c>
      <c r="AA130" s="4">
        <v>5501243.67</v>
      </c>
      <c r="AB130" s="4">
        <v>-2264370.99</v>
      </c>
      <c r="AC130" s="4">
        <v>0</v>
      </c>
      <c r="AD130" s="4">
        <v>3236872.68</v>
      </c>
      <c r="AE130" s="4">
        <v>940304.44</v>
      </c>
      <c r="AF130" s="4">
        <v>12688243.59</v>
      </c>
      <c r="AG130" s="4">
        <v>0</v>
      </c>
      <c r="AH130" s="4">
        <v>0</v>
      </c>
      <c r="AI130" s="4">
        <v>0</v>
      </c>
      <c r="AJ130" s="4">
        <v>107800</v>
      </c>
      <c r="AK130" s="4">
        <v>0</v>
      </c>
      <c r="AL130" s="4">
        <v>12796043.59</v>
      </c>
      <c r="AM130" s="4">
        <v>0</v>
      </c>
      <c r="AN130" s="4">
        <v>4614471.15</v>
      </c>
      <c r="AO130" s="4">
        <v>0</v>
      </c>
      <c r="AP130" s="4">
        <v>0</v>
      </c>
      <c r="AQ130" s="4">
        <v>4614471.15</v>
      </c>
      <c r="AR130" s="4">
        <v>8298043.17</v>
      </c>
      <c r="AS130" s="4">
        <v>27367696.94</v>
      </c>
      <c r="AT130" s="4">
        <v>17961540.9</v>
      </c>
      <c r="AU130" s="4">
        <v>341312.57</v>
      </c>
      <c r="AV130" s="4">
        <v>53968593.58</v>
      </c>
      <c r="AW130" s="4">
        <v>-40131704.58</v>
      </c>
      <c r="AX130" s="4">
        <v>-5712484.55</v>
      </c>
      <c r="AY130" s="4">
        <v>-3589068.78</v>
      </c>
      <c r="AZ130" s="4">
        <v>-49433257.91</v>
      </c>
      <c r="BA130" s="4">
        <v>-24406629.21</v>
      </c>
      <c r="BB130" s="4">
        <v>5963590</v>
      </c>
      <c r="BC130" s="4">
        <v>16297654.77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-460206.19</v>
      </c>
      <c r="BM130" s="4">
        <v>-489878.56</v>
      </c>
      <c r="BN130" s="4">
        <v>0</v>
      </c>
      <c r="BO130" s="4">
        <v>-2605590.63</v>
      </c>
      <c r="BP130" s="4">
        <v>1929745.04</v>
      </c>
      <c r="BQ130" s="4">
        <v>0</v>
      </c>
      <c r="BR130" s="4">
        <v>-2132153.05</v>
      </c>
      <c r="BS130" s="4">
        <v>0</v>
      </c>
      <c r="BT130" s="4">
        <v>-2132153.05</v>
      </c>
      <c r="BU130" s="4">
        <v>-272845.27</v>
      </c>
      <c r="BV130" s="4">
        <v>10560473.4</v>
      </c>
      <c r="BW130" s="4">
        <v>0</v>
      </c>
      <c r="BX130" s="4">
        <v>0</v>
      </c>
      <c r="BY130" s="4">
        <v>0</v>
      </c>
      <c r="BZ130" s="4">
        <v>77000</v>
      </c>
      <c r="CA130" s="4">
        <v>0</v>
      </c>
      <c r="CB130" s="4">
        <v>10637473.4</v>
      </c>
      <c r="CC130" s="4">
        <v>0</v>
      </c>
      <c r="CD130" s="4">
        <v>4341625.88</v>
      </c>
      <c r="CE130" s="4">
        <v>0</v>
      </c>
      <c r="CF130" s="4">
        <v>0</v>
      </c>
      <c r="CG130" s="4">
        <v>4341625.88</v>
      </c>
      <c r="CH130" s="4">
        <v>8676408.24</v>
      </c>
      <c r="CI130" s="4">
        <v>33256838.56</v>
      </c>
      <c r="CJ130" s="4">
        <v>22502617.04</v>
      </c>
      <c r="CK130" s="4">
        <v>3660626.31</v>
      </c>
      <c r="CL130" s="4">
        <v>68096490.15</v>
      </c>
      <c r="CM130" s="4">
        <v>-53064843.87</v>
      </c>
      <c r="CN130" s="4">
        <v>-4479502.96</v>
      </c>
      <c r="CO130" s="4">
        <v>-4666658.76</v>
      </c>
      <c r="CP130" s="4">
        <v>-62211005.59</v>
      </c>
      <c r="CQ130" s="4">
        <v>-21579116.5</v>
      </c>
      <c r="CR130" s="4">
        <v>164700</v>
      </c>
      <c r="CS130" s="4">
        <v>13992583.91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-697552.79</v>
      </c>
      <c r="DC130" s="4">
        <v>-726790.4</v>
      </c>
      <c r="DD130" s="4">
        <v>0</v>
      </c>
      <c r="DE130" s="4">
        <v>-8119385.38</v>
      </c>
      <c r="DF130" s="4">
        <v>-2233900.82</v>
      </c>
      <c r="DG130" s="4">
        <v>8497098.74</v>
      </c>
      <c r="DH130" s="4">
        <v>-1364279.68</v>
      </c>
      <c r="DI130" s="4">
        <v>0</v>
      </c>
      <c r="DJ130" s="4">
        <v>7132819.06</v>
      </c>
      <c r="DK130" s="4">
        <v>-644989.78</v>
      </c>
      <c r="DL130" s="4">
        <v>17695121.41</v>
      </c>
      <c r="DM130" s="4">
        <v>0</v>
      </c>
      <c r="DN130" s="4">
        <v>0</v>
      </c>
      <c r="DO130" s="4">
        <v>0</v>
      </c>
      <c r="DP130" s="4">
        <v>46200</v>
      </c>
      <c r="DQ130" s="4">
        <v>0</v>
      </c>
      <c r="DR130" s="4">
        <v>17741321.41</v>
      </c>
      <c r="DS130" s="4">
        <v>0</v>
      </c>
      <c r="DT130" s="4">
        <v>3696636.1</v>
      </c>
      <c r="DU130" s="4">
        <v>0</v>
      </c>
      <c r="DV130" s="4">
        <v>0</v>
      </c>
      <c r="DW130" s="4">
        <v>3696636.1</v>
      </c>
      <c r="DX130" s="11">
        <f>('KOV järjest'!Z130+Z130+BP130+DF130)/CL130</f>
        <v>0.12774493179954294</v>
      </c>
      <c r="DY130" s="11">
        <f t="shared" si="1"/>
        <v>0.20624683121058038</v>
      </c>
    </row>
    <row r="131" spans="1:129" ht="12.75">
      <c r="A131" s="3" t="s">
        <v>190</v>
      </c>
      <c r="B131" s="4">
        <v>513582.06</v>
      </c>
      <c r="C131" s="4">
        <v>3872806.58</v>
      </c>
      <c r="D131" s="4">
        <v>6413015.45</v>
      </c>
      <c r="E131" s="4">
        <v>309143.62</v>
      </c>
      <c r="F131" s="4">
        <v>11108547.71</v>
      </c>
      <c r="G131" s="4">
        <v>-5885771.85</v>
      </c>
      <c r="H131" s="4">
        <v>-1340150.49</v>
      </c>
      <c r="I131" s="4">
        <v>-482905.1</v>
      </c>
      <c r="J131" s="4">
        <v>-7708827.44</v>
      </c>
      <c r="K131" s="4">
        <v>-3480725.56</v>
      </c>
      <c r="L131" s="4">
        <v>315000</v>
      </c>
      <c r="M131" s="4">
        <v>1646968.36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-24648.07</v>
      </c>
      <c r="W131" s="4">
        <v>-25076.62</v>
      </c>
      <c r="X131" s="4">
        <v>0</v>
      </c>
      <c r="Y131" s="4">
        <v>-1543405.27</v>
      </c>
      <c r="Z131" s="4">
        <v>1856315</v>
      </c>
      <c r="AA131" s="4">
        <v>0</v>
      </c>
      <c r="AB131" s="4">
        <v>0</v>
      </c>
      <c r="AC131" s="4">
        <v>-999999.21</v>
      </c>
      <c r="AD131" s="4">
        <v>-999999.21</v>
      </c>
      <c r="AE131" s="4">
        <v>449849.99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474993.4</v>
      </c>
      <c r="AO131" s="4">
        <v>0</v>
      </c>
      <c r="AP131" s="4">
        <v>0</v>
      </c>
      <c r="AQ131" s="4">
        <v>474993.4</v>
      </c>
      <c r="AR131" s="4">
        <v>533124.35</v>
      </c>
      <c r="AS131" s="4">
        <v>4726915.99</v>
      </c>
      <c r="AT131" s="4">
        <v>5560958.41</v>
      </c>
      <c r="AU131" s="4">
        <v>525769.88</v>
      </c>
      <c r="AV131" s="4">
        <v>11346768.63</v>
      </c>
      <c r="AW131" s="4">
        <v>-8567778.44</v>
      </c>
      <c r="AX131" s="4">
        <v>-1594663.95</v>
      </c>
      <c r="AY131" s="4">
        <v>-410942.47</v>
      </c>
      <c r="AZ131" s="4">
        <v>-10573384.86</v>
      </c>
      <c r="BA131" s="4">
        <v>-2137101.4</v>
      </c>
      <c r="BB131" s="4">
        <v>0</v>
      </c>
      <c r="BC131" s="4">
        <v>4254011.31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-19157.26</v>
      </c>
      <c r="BM131" s="4">
        <v>-19953.3</v>
      </c>
      <c r="BN131" s="4">
        <v>0</v>
      </c>
      <c r="BO131" s="4">
        <v>2097752.65</v>
      </c>
      <c r="BP131" s="4">
        <v>2871136.42</v>
      </c>
      <c r="BQ131" s="4">
        <v>0</v>
      </c>
      <c r="BR131" s="4">
        <v>0</v>
      </c>
      <c r="BS131" s="4">
        <v>0</v>
      </c>
      <c r="BT131" s="4">
        <v>0</v>
      </c>
      <c r="BU131" s="4">
        <v>-322851.36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152142.04</v>
      </c>
      <c r="CE131" s="4">
        <v>0</v>
      </c>
      <c r="CF131" s="4">
        <v>0</v>
      </c>
      <c r="CG131" s="4">
        <v>152142.04</v>
      </c>
      <c r="CH131" s="4">
        <v>564144.99</v>
      </c>
      <c r="CI131" s="4">
        <v>6653618.26</v>
      </c>
      <c r="CJ131" s="4">
        <v>7091394.78</v>
      </c>
      <c r="CK131" s="4">
        <v>751577.14</v>
      </c>
      <c r="CL131" s="4">
        <v>15060735.17</v>
      </c>
      <c r="CM131" s="4">
        <v>-9814467.23</v>
      </c>
      <c r="CN131" s="4">
        <v>-1299707.52</v>
      </c>
      <c r="CO131" s="4">
        <v>-1176396.19</v>
      </c>
      <c r="CP131" s="4">
        <v>-12290570.94</v>
      </c>
      <c r="CQ131" s="4">
        <v>-5020732.35</v>
      </c>
      <c r="CR131" s="4">
        <v>501222</v>
      </c>
      <c r="CS131" s="4">
        <v>2090555.43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1788.84</v>
      </c>
      <c r="DC131" s="4">
        <v>0</v>
      </c>
      <c r="DD131" s="4">
        <v>0</v>
      </c>
      <c r="DE131" s="4">
        <v>-2427166.08</v>
      </c>
      <c r="DF131" s="4">
        <v>342998.15</v>
      </c>
      <c r="DG131" s="4">
        <v>0</v>
      </c>
      <c r="DH131" s="4">
        <v>0</v>
      </c>
      <c r="DI131" s="4">
        <v>0</v>
      </c>
      <c r="DJ131" s="4">
        <v>0</v>
      </c>
      <c r="DK131" s="4">
        <v>351480.92</v>
      </c>
      <c r="DL131" s="4">
        <v>0</v>
      </c>
      <c r="DM131" s="4">
        <v>0</v>
      </c>
      <c r="DN131" s="4">
        <v>0</v>
      </c>
      <c r="DO131" s="4">
        <v>0</v>
      </c>
      <c r="DP131" s="4">
        <v>0</v>
      </c>
      <c r="DQ131" s="4">
        <v>0</v>
      </c>
      <c r="DR131" s="4">
        <v>0</v>
      </c>
      <c r="DS131" s="4">
        <v>0</v>
      </c>
      <c r="DT131" s="4">
        <v>503622.96</v>
      </c>
      <c r="DU131" s="4">
        <v>0</v>
      </c>
      <c r="DV131" s="4">
        <v>0</v>
      </c>
      <c r="DW131" s="4">
        <v>503622.96</v>
      </c>
      <c r="DX131" s="11">
        <f>('KOV järjest'!Z131+Z131+BP131+DF131)/CL131</f>
        <v>0.24645128528609533</v>
      </c>
      <c r="DY131" s="11">
        <f t="shared" si="1"/>
        <v>0</v>
      </c>
    </row>
    <row r="132" spans="1:129" ht="12.75">
      <c r="A132" s="3" t="s">
        <v>191</v>
      </c>
      <c r="B132" s="4">
        <v>368053.18</v>
      </c>
      <c r="C132" s="4">
        <v>1462568.86</v>
      </c>
      <c r="D132" s="4">
        <v>5523039.85</v>
      </c>
      <c r="E132" s="4">
        <v>17804.86</v>
      </c>
      <c r="F132" s="4">
        <v>7371466.75</v>
      </c>
      <c r="G132" s="4">
        <v>-6066004.29</v>
      </c>
      <c r="H132" s="4">
        <v>-691706.62</v>
      </c>
      <c r="I132" s="4">
        <v>-657345.06</v>
      </c>
      <c r="J132" s="4">
        <v>-7415055.97</v>
      </c>
      <c r="K132" s="4">
        <v>-3045008.02</v>
      </c>
      <c r="L132" s="4">
        <v>97000</v>
      </c>
      <c r="M132" s="4">
        <v>2058721.47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-22755.25</v>
      </c>
      <c r="W132" s="4">
        <v>-23343.78</v>
      </c>
      <c r="X132" s="4">
        <v>0</v>
      </c>
      <c r="Y132" s="4">
        <v>-912041.8</v>
      </c>
      <c r="Z132" s="4">
        <v>-955631.02</v>
      </c>
      <c r="AA132" s="4">
        <v>1229500</v>
      </c>
      <c r="AB132" s="4">
        <v>-153366.84</v>
      </c>
      <c r="AC132" s="4">
        <v>0</v>
      </c>
      <c r="AD132" s="4">
        <v>1076133.16</v>
      </c>
      <c r="AE132" s="4">
        <v>2591.13</v>
      </c>
      <c r="AF132" s="4">
        <v>1347316.96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1347316.96</v>
      </c>
      <c r="AM132" s="4">
        <v>0</v>
      </c>
      <c r="AN132" s="4">
        <v>28975.41</v>
      </c>
      <c r="AO132" s="4">
        <v>0</v>
      </c>
      <c r="AP132" s="4">
        <v>0</v>
      </c>
      <c r="AQ132" s="4">
        <v>28975.41</v>
      </c>
      <c r="AR132" s="4">
        <v>384720</v>
      </c>
      <c r="AS132" s="4">
        <v>1822992.42</v>
      </c>
      <c r="AT132" s="4">
        <v>5458137.1</v>
      </c>
      <c r="AU132" s="4">
        <v>12399.65</v>
      </c>
      <c r="AV132" s="4">
        <v>7678249.17</v>
      </c>
      <c r="AW132" s="4">
        <v>-6469342.42</v>
      </c>
      <c r="AX132" s="4">
        <v>-1069793.26</v>
      </c>
      <c r="AY132" s="4">
        <v>-671739.36</v>
      </c>
      <c r="AZ132" s="4">
        <v>-8210875.04</v>
      </c>
      <c r="BA132" s="4">
        <v>-2702736.74</v>
      </c>
      <c r="BB132" s="4">
        <v>314998.65</v>
      </c>
      <c r="BC132" s="4">
        <v>1447000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-61479.26</v>
      </c>
      <c r="BM132" s="4">
        <v>-62279.31</v>
      </c>
      <c r="BN132" s="4">
        <v>0</v>
      </c>
      <c r="BO132" s="4">
        <v>-1002217.35</v>
      </c>
      <c r="BP132" s="4">
        <v>-1534843.22</v>
      </c>
      <c r="BQ132" s="4">
        <v>1945400</v>
      </c>
      <c r="BR132" s="4">
        <v>-373755.67</v>
      </c>
      <c r="BS132" s="4">
        <v>0</v>
      </c>
      <c r="BT132" s="4">
        <v>1571644.33</v>
      </c>
      <c r="BU132" s="4">
        <v>-3076.71</v>
      </c>
      <c r="BV132" s="4">
        <v>2918961.29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2918961.29</v>
      </c>
      <c r="CC132" s="4">
        <v>0</v>
      </c>
      <c r="CD132" s="4">
        <v>25898.7</v>
      </c>
      <c r="CE132" s="4">
        <v>0</v>
      </c>
      <c r="CF132" s="4">
        <v>0</v>
      </c>
      <c r="CG132" s="4">
        <v>25898.7</v>
      </c>
      <c r="CH132" s="4">
        <v>670363.86</v>
      </c>
      <c r="CI132" s="4">
        <v>2568768.31</v>
      </c>
      <c r="CJ132" s="4">
        <v>6539521.92</v>
      </c>
      <c r="CK132" s="4">
        <v>26019.76</v>
      </c>
      <c r="CL132" s="4">
        <v>9804673.85</v>
      </c>
      <c r="CM132" s="4">
        <v>-8000104.91</v>
      </c>
      <c r="CN132" s="4">
        <v>-711153.71</v>
      </c>
      <c r="CO132" s="4">
        <v>-648268.64</v>
      </c>
      <c r="CP132" s="4">
        <v>-9359527.26</v>
      </c>
      <c r="CQ132" s="4">
        <v>-2352384.96</v>
      </c>
      <c r="CR132" s="4">
        <v>0</v>
      </c>
      <c r="CS132" s="4">
        <v>1159401.69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-141826.36</v>
      </c>
      <c r="DC132" s="4">
        <v>-142739.98</v>
      </c>
      <c r="DD132" s="4">
        <v>0</v>
      </c>
      <c r="DE132" s="4">
        <v>-1334809.63</v>
      </c>
      <c r="DF132" s="4">
        <v>-889663.04</v>
      </c>
      <c r="DG132" s="4">
        <v>579967.59</v>
      </c>
      <c r="DH132" s="4">
        <v>-343848.78</v>
      </c>
      <c r="DI132" s="4">
        <v>0</v>
      </c>
      <c r="DJ132" s="4">
        <v>236118.81</v>
      </c>
      <c r="DK132" s="4">
        <v>4853.88</v>
      </c>
      <c r="DL132" s="4">
        <v>3155080.1</v>
      </c>
      <c r="DM132" s="4">
        <v>0</v>
      </c>
      <c r="DN132" s="4">
        <v>0</v>
      </c>
      <c r="DO132" s="4">
        <v>0</v>
      </c>
      <c r="DP132" s="4">
        <v>0</v>
      </c>
      <c r="DQ132" s="4">
        <v>0</v>
      </c>
      <c r="DR132" s="4">
        <v>3155080.1</v>
      </c>
      <c r="DS132" s="4">
        <v>0</v>
      </c>
      <c r="DT132" s="4">
        <v>30752.58</v>
      </c>
      <c r="DU132" s="4">
        <v>0</v>
      </c>
      <c r="DV132" s="4">
        <v>0</v>
      </c>
      <c r="DW132" s="4">
        <v>30752.58</v>
      </c>
      <c r="DX132" s="11">
        <f>('KOV järjest'!Z132+Z132+BP132+DF132)/CL132</f>
        <v>-0.32850100363103873</v>
      </c>
      <c r="DY132" s="11">
        <f t="shared" si="1"/>
        <v>0.31865695563142066</v>
      </c>
    </row>
    <row r="133" spans="1:129" ht="12.75">
      <c r="A133" s="3" t="s">
        <v>192</v>
      </c>
      <c r="B133" s="4">
        <v>782281.99</v>
      </c>
      <c r="C133" s="4">
        <v>6716261.5600000005</v>
      </c>
      <c r="D133" s="4">
        <v>4838005.42</v>
      </c>
      <c r="E133" s="4">
        <v>81638.72</v>
      </c>
      <c r="F133" s="4">
        <v>12418187.69</v>
      </c>
      <c r="G133" s="4">
        <v>-9485879.13</v>
      </c>
      <c r="H133" s="4">
        <v>-1089312.71</v>
      </c>
      <c r="I133" s="4">
        <v>-602621.53</v>
      </c>
      <c r="J133" s="4">
        <v>-11177813.37</v>
      </c>
      <c r="K133" s="4">
        <v>-1520669</v>
      </c>
      <c r="L133" s="4">
        <v>20000</v>
      </c>
      <c r="M133" s="4">
        <v>2285012.35</v>
      </c>
      <c r="N133" s="4">
        <v>-2031765.35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-40348.09</v>
      </c>
      <c r="W133" s="4">
        <v>-61109.7</v>
      </c>
      <c r="X133" s="4">
        <v>0</v>
      </c>
      <c r="Y133" s="4">
        <v>-1287770.09</v>
      </c>
      <c r="Z133" s="4">
        <v>-47395.77</v>
      </c>
      <c r="AA133" s="4">
        <v>1100001.97</v>
      </c>
      <c r="AB133" s="4">
        <v>-354660.79</v>
      </c>
      <c r="AC133" s="4">
        <v>0</v>
      </c>
      <c r="AD133" s="4">
        <v>745341.18</v>
      </c>
      <c r="AE133" s="4">
        <v>433382.36</v>
      </c>
      <c r="AF133" s="4">
        <v>2172686.72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2172686.72</v>
      </c>
      <c r="AM133" s="4">
        <v>0</v>
      </c>
      <c r="AN133" s="4">
        <v>2145199.94</v>
      </c>
      <c r="AO133" s="4">
        <v>0</v>
      </c>
      <c r="AP133" s="4">
        <v>0</v>
      </c>
      <c r="AQ133" s="4">
        <v>2145199.94</v>
      </c>
      <c r="AR133" s="4">
        <v>656839.65</v>
      </c>
      <c r="AS133" s="4">
        <v>8619513.93</v>
      </c>
      <c r="AT133" s="4">
        <v>3915696.32</v>
      </c>
      <c r="AU133" s="4">
        <v>232592.94</v>
      </c>
      <c r="AV133" s="4">
        <v>13424642.84</v>
      </c>
      <c r="AW133" s="4">
        <v>-10208398.28</v>
      </c>
      <c r="AX133" s="4">
        <v>-903437.09</v>
      </c>
      <c r="AY133" s="4">
        <v>-718291.82</v>
      </c>
      <c r="AZ133" s="4">
        <v>-11830127.19</v>
      </c>
      <c r="BA133" s="4">
        <v>-1160104</v>
      </c>
      <c r="BB133" s="4">
        <v>227000</v>
      </c>
      <c r="BC133" s="4">
        <v>1459000</v>
      </c>
      <c r="BD133" s="4">
        <v>-11162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-45755.15</v>
      </c>
      <c r="BM133" s="4">
        <v>-77060.49</v>
      </c>
      <c r="BN133" s="4">
        <v>0</v>
      </c>
      <c r="BO133" s="4">
        <v>468978.85</v>
      </c>
      <c r="BP133" s="4">
        <v>2063494.5</v>
      </c>
      <c r="BQ133" s="4">
        <v>0</v>
      </c>
      <c r="BR133" s="4">
        <v>-431066.34</v>
      </c>
      <c r="BS133" s="4">
        <v>0</v>
      </c>
      <c r="BT133" s="4">
        <v>-431066.34</v>
      </c>
      <c r="BU133" s="4">
        <v>1378094.93</v>
      </c>
      <c r="BV133" s="4">
        <v>1741620.38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1741620.38</v>
      </c>
      <c r="CC133" s="4">
        <v>0</v>
      </c>
      <c r="CD133" s="4">
        <v>984927.87</v>
      </c>
      <c r="CE133" s="4">
        <v>2538367</v>
      </c>
      <c r="CF133" s="4">
        <v>0</v>
      </c>
      <c r="CG133" s="4">
        <v>3523294.87</v>
      </c>
      <c r="CH133" s="4">
        <v>762318.9</v>
      </c>
      <c r="CI133" s="4">
        <v>10472035.38</v>
      </c>
      <c r="CJ133" s="4">
        <v>4655597.54</v>
      </c>
      <c r="CK133" s="4">
        <v>148785.21</v>
      </c>
      <c r="CL133" s="4">
        <v>16038737.03</v>
      </c>
      <c r="CM133" s="4">
        <v>-11733333.69</v>
      </c>
      <c r="CN133" s="4">
        <v>-791618.46</v>
      </c>
      <c r="CO133" s="4">
        <v>-914696</v>
      </c>
      <c r="CP133" s="4">
        <v>-13439648.15</v>
      </c>
      <c r="CQ133" s="4">
        <v>-2276762</v>
      </c>
      <c r="CR133" s="4">
        <v>0</v>
      </c>
      <c r="CS133" s="4">
        <v>1912523</v>
      </c>
      <c r="CT133" s="4">
        <v>-14262</v>
      </c>
      <c r="CU133" s="4">
        <v>0</v>
      </c>
      <c r="CV133" s="4">
        <v>0</v>
      </c>
      <c r="CW133" s="4">
        <v>0</v>
      </c>
      <c r="CX133" s="4">
        <v>-33800</v>
      </c>
      <c r="CY133" s="4">
        <v>0</v>
      </c>
      <c r="CZ133" s="4">
        <v>0</v>
      </c>
      <c r="DA133" s="4">
        <v>0</v>
      </c>
      <c r="DB133" s="4">
        <v>122776.84</v>
      </c>
      <c r="DC133" s="4">
        <v>-80839.92</v>
      </c>
      <c r="DD133" s="4">
        <v>0</v>
      </c>
      <c r="DE133" s="4">
        <v>-289524.16</v>
      </c>
      <c r="DF133" s="4">
        <v>2309564.72</v>
      </c>
      <c r="DG133" s="4">
        <v>0</v>
      </c>
      <c r="DH133" s="4">
        <v>-421840.49</v>
      </c>
      <c r="DI133" s="4">
        <v>0</v>
      </c>
      <c r="DJ133" s="4">
        <v>-421840.49</v>
      </c>
      <c r="DK133" s="4">
        <v>2098883.32</v>
      </c>
      <c r="DL133" s="4">
        <v>1319779.89</v>
      </c>
      <c r="DM133" s="4">
        <v>0</v>
      </c>
      <c r="DN133" s="4">
        <v>0</v>
      </c>
      <c r="DO133" s="4">
        <v>0</v>
      </c>
      <c r="DP133" s="4">
        <v>0</v>
      </c>
      <c r="DQ133" s="4">
        <v>0</v>
      </c>
      <c r="DR133" s="4">
        <v>1319779.89</v>
      </c>
      <c r="DS133" s="4">
        <v>0</v>
      </c>
      <c r="DT133" s="4">
        <v>5622178.19</v>
      </c>
      <c r="DU133" s="4">
        <v>0</v>
      </c>
      <c r="DV133" s="4">
        <v>0</v>
      </c>
      <c r="DW133" s="4">
        <v>5622178.19</v>
      </c>
      <c r="DX133" s="11">
        <f>('KOV järjest'!Z133+Z133+BP133+DF133)/CL133</f>
        <v>0.04418378633395428</v>
      </c>
      <c r="DY133" s="11">
        <f t="shared" si="1"/>
        <v>0</v>
      </c>
    </row>
    <row r="134" spans="1:129" ht="12.75">
      <c r="A134" s="3" t="s">
        <v>193</v>
      </c>
      <c r="B134" s="4">
        <v>21955</v>
      </c>
      <c r="C134" s="4">
        <v>129251.76</v>
      </c>
      <c r="D134" s="4">
        <v>2001165.25</v>
      </c>
      <c r="E134" s="4">
        <v>1190.33</v>
      </c>
      <c r="F134" s="4">
        <v>2153562.34</v>
      </c>
      <c r="G134" s="4">
        <v>-707845.64</v>
      </c>
      <c r="H134" s="4">
        <v>-1316954</v>
      </c>
      <c r="I134" s="4">
        <v>-153159.41</v>
      </c>
      <c r="J134" s="4">
        <v>-2177959.05</v>
      </c>
      <c r="K134" s="4">
        <v>-840894.46</v>
      </c>
      <c r="L134" s="4">
        <v>0</v>
      </c>
      <c r="M134" s="4">
        <v>891617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-12423.61</v>
      </c>
      <c r="W134" s="4">
        <v>-13719.87</v>
      </c>
      <c r="X134" s="4">
        <v>0</v>
      </c>
      <c r="Y134" s="4">
        <v>38298.93</v>
      </c>
      <c r="Z134" s="4">
        <v>13902.22</v>
      </c>
      <c r="AA134" s="4">
        <v>180000</v>
      </c>
      <c r="AB134" s="4">
        <v>-69943.75</v>
      </c>
      <c r="AC134" s="4">
        <v>0</v>
      </c>
      <c r="AD134" s="4">
        <v>110056.25</v>
      </c>
      <c r="AE134" s="4">
        <v>135593.96</v>
      </c>
      <c r="AF134" s="4">
        <v>291128.94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291128.94</v>
      </c>
      <c r="AM134" s="4">
        <v>0</v>
      </c>
      <c r="AN134" s="4">
        <v>270300.27</v>
      </c>
      <c r="AO134" s="4">
        <v>0</v>
      </c>
      <c r="AP134" s="4">
        <v>0</v>
      </c>
      <c r="AQ134" s="4">
        <v>270300.27</v>
      </c>
      <c r="AR134" s="4">
        <v>33815</v>
      </c>
      <c r="AS134" s="4">
        <v>177351.17</v>
      </c>
      <c r="AT134" s="4">
        <v>2377137</v>
      </c>
      <c r="AU134" s="4">
        <v>761.25</v>
      </c>
      <c r="AV134" s="4">
        <v>2589064.42</v>
      </c>
      <c r="AW134" s="4">
        <v>-838251.92</v>
      </c>
      <c r="AX134" s="4">
        <v>-1361338</v>
      </c>
      <c r="AY134" s="4">
        <v>-99326.35</v>
      </c>
      <c r="AZ134" s="4">
        <v>-2298916.27</v>
      </c>
      <c r="BA134" s="4">
        <v>-461016</v>
      </c>
      <c r="BB134" s="4">
        <v>0</v>
      </c>
      <c r="BC134" s="4">
        <v>572316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-11440.05</v>
      </c>
      <c r="BM134" s="4">
        <v>-12905.88</v>
      </c>
      <c r="BN134" s="4">
        <v>0</v>
      </c>
      <c r="BO134" s="4">
        <v>99859.95</v>
      </c>
      <c r="BP134" s="4">
        <v>390008.1</v>
      </c>
      <c r="BQ134" s="4">
        <v>0</v>
      </c>
      <c r="BR134" s="4">
        <v>-108045.45</v>
      </c>
      <c r="BS134" s="4">
        <v>0</v>
      </c>
      <c r="BT134" s="4">
        <v>-108045.45</v>
      </c>
      <c r="BU134" s="4">
        <v>241117.38</v>
      </c>
      <c r="BV134" s="4">
        <v>183083.49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183083.49</v>
      </c>
      <c r="CC134" s="4">
        <v>0</v>
      </c>
      <c r="CD134" s="4">
        <v>511417.65</v>
      </c>
      <c r="CE134" s="4">
        <v>0</v>
      </c>
      <c r="CF134" s="4">
        <v>0</v>
      </c>
      <c r="CG134" s="4">
        <v>511417.65</v>
      </c>
      <c r="CH134" s="4">
        <v>67110</v>
      </c>
      <c r="CI134" s="4">
        <v>219084.85</v>
      </c>
      <c r="CJ134" s="4">
        <v>2909335.43</v>
      </c>
      <c r="CK134" s="4">
        <v>22789.53</v>
      </c>
      <c r="CL134" s="4">
        <v>3218319.81</v>
      </c>
      <c r="CM134" s="4">
        <v>-1165747.71</v>
      </c>
      <c r="CN134" s="4">
        <v>-1582301</v>
      </c>
      <c r="CO134" s="4">
        <v>-340206.32</v>
      </c>
      <c r="CP134" s="4">
        <v>-3088255.03</v>
      </c>
      <c r="CQ134" s="4">
        <v>-1267322.07</v>
      </c>
      <c r="CR134" s="4">
        <v>0</v>
      </c>
      <c r="CS134" s="4">
        <v>1309322.07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-5904.15</v>
      </c>
      <c r="DC134" s="4">
        <v>-7570.45</v>
      </c>
      <c r="DD134" s="4">
        <v>0</v>
      </c>
      <c r="DE134" s="4">
        <v>36095.85</v>
      </c>
      <c r="DF134" s="4">
        <v>166160.63</v>
      </c>
      <c r="DG134" s="4">
        <v>0</v>
      </c>
      <c r="DH134" s="4">
        <v>-114054.98</v>
      </c>
      <c r="DI134" s="4">
        <v>0</v>
      </c>
      <c r="DJ134" s="4">
        <v>-114054.98</v>
      </c>
      <c r="DK134" s="4">
        <v>91619.62</v>
      </c>
      <c r="DL134" s="4">
        <v>69028.51</v>
      </c>
      <c r="DM134" s="4">
        <v>0</v>
      </c>
      <c r="DN134" s="4">
        <v>0</v>
      </c>
      <c r="DO134" s="4">
        <v>0</v>
      </c>
      <c r="DP134" s="4">
        <v>0</v>
      </c>
      <c r="DQ134" s="4">
        <v>0</v>
      </c>
      <c r="DR134" s="4">
        <v>69028.51</v>
      </c>
      <c r="DS134" s="4">
        <v>0</v>
      </c>
      <c r="DT134" s="4">
        <v>603037.27</v>
      </c>
      <c r="DU134" s="4">
        <v>0</v>
      </c>
      <c r="DV134" s="4">
        <v>0</v>
      </c>
      <c r="DW134" s="4">
        <v>603037.27</v>
      </c>
      <c r="DX134" s="11">
        <f>('KOV järjest'!Z134+Z134+BP134+DF134)/CL134</f>
        <v>0.225513772044923</v>
      </c>
      <c r="DY134" s="11">
        <f aca="true" t="shared" si="2" ref="DY134:DY197">IF((DR134-DW134)/CL134&lt;0,0,(DR134-DW134)/CL134)</f>
        <v>0</v>
      </c>
    </row>
    <row r="135" spans="1:129" ht="12.75">
      <c r="A135" s="3" t="s">
        <v>194</v>
      </c>
      <c r="B135" s="4">
        <v>1466853.35</v>
      </c>
      <c r="C135" s="4">
        <v>8654847.53</v>
      </c>
      <c r="D135" s="4">
        <v>11985903.79</v>
      </c>
      <c r="E135" s="4">
        <v>252901.12</v>
      </c>
      <c r="F135" s="4">
        <v>22360505.79</v>
      </c>
      <c r="G135" s="4">
        <v>-18005322.86</v>
      </c>
      <c r="H135" s="4">
        <v>-1729677.59</v>
      </c>
      <c r="I135" s="4">
        <v>-1626148.73</v>
      </c>
      <c r="J135" s="4">
        <v>-21361149.18</v>
      </c>
      <c r="K135" s="4">
        <v>-4342278.42</v>
      </c>
      <c r="L135" s="4">
        <v>69500</v>
      </c>
      <c r="M135" s="4">
        <v>1288000</v>
      </c>
      <c r="N135" s="4">
        <v>-98577</v>
      </c>
      <c r="O135" s="4">
        <v>0</v>
      </c>
      <c r="P135" s="4">
        <v>0</v>
      </c>
      <c r="Q135" s="4">
        <v>0</v>
      </c>
      <c r="R135" s="4">
        <v>-1314000</v>
      </c>
      <c r="S135" s="4">
        <v>0</v>
      </c>
      <c r="T135" s="4">
        <v>0</v>
      </c>
      <c r="U135" s="4">
        <v>0</v>
      </c>
      <c r="V135" s="4">
        <v>-81309.81</v>
      </c>
      <c r="W135" s="4">
        <v>-84254.18</v>
      </c>
      <c r="X135" s="4">
        <v>0</v>
      </c>
      <c r="Y135" s="4">
        <v>-4478665.23</v>
      </c>
      <c r="Z135" s="4">
        <v>-3479308.62</v>
      </c>
      <c r="AA135" s="4">
        <v>4460000</v>
      </c>
      <c r="AB135" s="4">
        <v>-224845.81</v>
      </c>
      <c r="AC135" s="4">
        <v>0</v>
      </c>
      <c r="AD135" s="4">
        <v>4235154.19</v>
      </c>
      <c r="AE135" s="4">
        <v>538643.11</v>
      </c>
      <c r="AF135" s="4">
        <v>5798689.95</v>
      </c>
      <c r="AG135" s="4">
        <v>0</v>
      </c>
      <c r="AH135" s="4">
        <v>378869.1</v>
      </c>
      <c r="AI135" s="4">
        <v>0</v>
      </c>
      <c r="AJ135" s="4">
        <v>0</v>
      </c>
      <c r="AK135" s="4">
        <v>0</v>
      </c>
      <c r="AL135" s="4">
        <v>6177559.05</v>
      </c>
      <c r="AM135" s="4">
        <v>0</v>
      </c>
      <c r="AN135" s="4">
        <v>1287874.55</v>
      </c>
      <c r="AO135" s="4">
        <v>0</v>
      </c>
      <c r="AP135" s="4">
        <v>0</v>
      </c>
      <c r="AQ135" s="4">
        <v>1287874.55</v>
      </c>
      <c r="AR135" s="4">
        <v>1768625.95</v>
      </c>
      <c r="AS135" s="4">
        <v>11478491.76</v>
      </c>
      <c r="AT135" s="4">
        <v>12741790.65</v>
      </c>
      <c r="AU135" s="4">
        <v>412486.37</v>
      </c>
      <c r="AV135" s="4">
        <v>26401394.73</v>
      </c>
      <c r="AW135" s="4">
        <v>-19994357.18</v>
      </c>
      <c r="AX135" s="4">
        <v>-1670905.86</v>
      </c>
      <c r="AY135" s="4">
        <v>-1619572.56</v>
      </c>
      <c r="AZ135" s="4">
        <v>-23284835.6</v>
      </c>
      <c r="BA135" s="4">
        <v>-4798888</v>
      </c>
      <c r="BB135" s="4">
        <v>0</v>
      </c>
      <c r="BC135" s="4">
        <v>5429854.99</v>
      </c>
      <c r="BD135" s="4">
        <v>73540</v>
      </c>
      <c r="BE135" s="4">
        <v>0</v>
      </c>
      <c r="BF135" s="4">
        <v>0</v>
      </c>
      <c r="BG135" s="4">
        <v>0</v>
      </c>
      <c r="BH135" s="4">
        <v>-2724000</v>
      </c>
      <c r="BI135" s="4">
        <v>0</v>
      </c>
      <c r="BJ135" s="4">
        <v>0</v>
      </c>
      <c r="BK135" s="4">
        <v>0</v>
      </c>
      <c r="BL135" s="4">
        <v>-239845.79</v>
      </c>
      <c r="BM135" s="4">
        <v>-244118.07</v>
      </c>
      <c r="BN135" s="4">
        <v>0</v>
      </c>
      <c r="BO135" s="4">
        <v>-2259338.8</v>
      </c>
      <c r="BP135" s="4">
        <v>857220.33</v>
      </c>
      <c r="BQ135" s="4">
        <v>4407000</v>
      </c>
      <c r="BR135" s="4">
        <v>-3022470.69</v>
      </c>
      <c r="BS135" s="4">
        <v>0</v>
      </c>
      <c r="BT135" s="4">
        <v>1384529.31</v>
      </c>
      <c r="BU135" s="4">
        <v>1782273.53</v>
      </c>
      <c r="BV135" s="4">
        <v>7183219.26</v>
      </c>
      <c r="BW135" s="4">
        <v>0</v>
      </c>
      <c r="BX135" s="4">
        <v>200968.1</v>
      </c>
      <c r="BY135" s="4">
        <v>0</v>
      </c>
      <c r="BZ135" s="4">
        <v>0</v>
      </c>
      <c r="CA135" s="4">
        <v>0</v>
      </c>
      <c r="CB135" s="4">
        <v>7384187.36</v>
      </c>
      <c r="CC135" s="4">
        <v>0</v>
      </c>
      <c r="CD135" s="4">
        <v>3070148.08</v>
      </c>
      <c r="CE135" s="4">
        <v>0</v>
      </c>
      <c r="CF135" s="4">
        <v>0</v>
      </c>
      <c r="CG135" s="4">
        <v>3070148.08</v>
      </c>
      <c r="CH135" s="4">
        <v>1849677.1</v>
      </c>
      <c r="CI135" s="4">
        <v>15235171.79</v>
      </c>
      <c r="CJ135" s="4">
        <v>13535215.58</v>
      </c>
      <c r="CK135" s="4">
        <v>467289.89</v>
      </c>
      <c r="CL135" s="4">
        <v>31087354.36</v>
      </c>
      <c r="CM135" s="4">
        <v>-24156859.33</v>
      </c>
      <c r="CN135" s="4">
        <v>-1892042.86</v>
      </c>
      <c r="CO135" s="4">
        <v>-2330809.29</v>
      </c>
      <c r="CP135" s="4">
        <v>-28379711.48</v>
      </c>
      <c r="CQ135" s="4">
        <v>-9273207</v>
      </c>
      <c r="CR135" s="4">
        <v>200000</v>
      </c>
      <c r="CS135" s="4">
        <v>2872939.17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-390050.44</v>
      </c>
      <c r="DC135" s="4">
        <v>-435100.38</v>
      </c>
      <c r="DD135" s="4">
        <v>0</v>
      </c>
      <c r="DE135" s="4">
        <v>-6590318.27</v>
      </c>
      <c r="DF135" s="4">
        <v>-3882675.39</v>
      </c>
      <c r="DG135" s="4">
        <v>3600000</v>
      </c>
      <c r="DH135" s="4">
        <v>-769469.96</v>
      </c>
      <c r="DI135" s="4">
        <v>0</v>
      </c>
      <c r="DJ135" s="4">
        <v>2830530.04</v>
      </c>
      <c r="DK135" s="4">
        <v>-987262.26</v>
      </c>
      <c r="DL135" s="4">
        <v>10013749.3</v>
      </c>
      <c r="DM135" s="4">
        <v>0</v>
      </c>
      <c r="DN135" s="4">
        <v>0</v>
      </c>
      <c r="DO135" s="4">
        <v>0</v>
      </c>
      <c r="DP135" s="4">
        <v>0</v>
      </c>
      <c r="DQ135" s="4">
        <v>0</v>
      </c>
      <c r="DR135" s="4">
        <v>10013749.3</v>
      </c>
      <c r="DS135" s="4">
        <v>0</v>
      </c>
      <c r="DT135" s="4">
        <v>2082885.82</v>
      </c>
      <c r="DU135" s="4">
        <v>0</v>
      </c>
      <c r="DV135" s="4">
        <v>0</v>
      </c>
      <c r="DW135" s="4">
        <v>2082885.82</v>
      </c>
      <c r="DX135" s="11">
        <f>('KOV järjest'!Z135+Z135+BP135+DF135)/CL135</f>
        <v>-0.2587927598094906</v>
      </c>
      <c r="DY135" s="11">
        <f t="shared" si="2"/>
        <v>0.25511542050695113</v>
      </c>
    </row>
    <row r="136" spans="1:129" ht="12.75">
      <c r="A136" s="3" t="s">
        <v>195</v>
      </c>
      <c r="B136" s="4">
        <v>1134672.01</v>
      </c>
      <c r="C136" s="4">
        <v>6982259.72</v>
      </c>
      <c r="D136" s="4">
        <v>9211052.51</v>
      </c>
      <c r="E136" s="4">
        <v>25997</v>
      </c>
      <c r="F136" s="4">
        <v>17353981.24</v>
      </c>
      <c r="G136" s="4">
        <v>-15478342.7</v>
      </c>
      <c r="H136" s="4">
        <v>-1227314.14</v>
      </c>
      <c r="I136" s="4">
        <v>-983172.42</v>
      </c>
      <c r="J136" s="4">
        <v>-17688829.26</v>
      </c>
      <c r="K136" s="4">
        <v>-1635238.03</v>
      </c>
      <c r="L136" s="4">
        <v>0</v>
      </c>
      <c r="M136" s="4">
        <v>970556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57847.68</v>
      </c>
      <c r="W136" s="4">
        <v>0</v>
      </c>
      <c r="X136" s="4">
        <v>0</v>
      </c>
      <c r="Y136" s="4">
        <v>-606834.35</v>
      </c>
      <c r="Z136" s="4">
        <v>-941682.37</v>
      </c>
      <c r="AA136" s="4">
        <v>0</v>
      </c>
      <c r="AB136" s="4">
        <v>0</v>
      </c>
      <c r="AC136" s="4">
        <v>0</v>
      </c>
      <c r="AD136" s="4">
        <v>0</v>
      </c>
      <c r="AE136" s="4">
        <v>-756223.1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737442.96</v>
      </c>
      <c r="AO136" s="4">
        <v>0</v>
      </c>
      <c r="AP136" s="4">
        <v>0</v>
      </c>
      <c r="AQ136" s="4">
        <v>737442.96</v>
      </c>
      <c r="AR136" s="4">
        <v>1032808.29</v>
      </c>
      <c r="AS136" s="4">
        <v>8314068.83</v>
      </c>
      <c r="AT136" s="4">
        <v>10641829.68</v>
      </c>
      <c r="AU136" s="4">
        <v>95888</v>
      </c>
      <c r="AV136" s="4">
        <v>20084594.8</v>
      </c>
      <c r="AW136" s="4">
        <v>-16405329.03</v>
      </c>
      <c r="AX136" s="4">
        <v>-1237580.94</v>
      </c>
      <c r="AY136" s="4">
        <v>-1016839.6</v>
      </c>
      <c r="AZ136" s="4">
        <v>-18659749.57</v>
      </c>
      <c r="BA136" s="4">
        <v>-2275182.32</v>
      </c>
      <c r="BB136" s="4">
        <v>4000</v>
      </c>
      <c r="BC136" s="4">
        <v>1045340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72378.68</v>
      </c>
      <c r="BM136" s="4">
        <v>0</v>
      </c>
      <c r="BN136" s="4">
        <v>0</v>
      </c>
      <c r="BO136" s="4">
        <v>-1153463.64</v>
      </c>
      <c r="BP136" s="4">
        <v>271381.59</v>
      </c>
      <c r="BQ136" s="4">
        <v>0</v>
      </c>
      <c r="BR136" s="4">
        <v>0</v>
      </c>
      <c r="BS136" s="4">
        <v>0</v>
      </c>
      <c r="BT136" s="4">
        <v>0</v>
      </c>
      <c r="BU136" s="4">
        <v>139095.84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876538.8</v>
      </c>
      <c r="CE136" s="4">
        <v>0</v>
      </c>
      <c r="CF136" s="4">
        <v>0</v>
      </c>
      <c r="CG136" s="4">
        <v>876538.8</v>
      </c>
      <c r="CH136" s="4">
        <v>1136594.83</v>
      </c>
      <c r="CI136" s="4">
        <v>10187754.57</v>
      </c>
      <c r="CJ136" s="4">
        <v>11062086.7</v>
      </c>
      <c r="CK136" s="4">
        <v>100313.87</v>
      </c>
      <c r="CL136" s="4">
        <v>22486749.97</v>
      </c>
      <c r="CM136" s="4">
        <v>-19170555.94</v>
      </c>
      <c r="CN136" s="4">
        <v>-1121920.33</v>
      </c>
      <c r="CO136" s="4">
        <v>-1343771.2</v>
      </c>
      <c r="CP136" s="4">
        <v>-21636247.47</v>
      </c>
      <c r="CQ136" s="4">
        <v>-2708016.99</v>
      </c>
      <c r="CR136" s="4">
        <v>48675</v>
      </c>
      <c r="CS136" s="4">
        <v>2961000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142599.31</v>
      </c>
      <c r="DC136" s="4">
        <v>0</v>
      </c>
      <c r="DD136" s="4">
        <v>0</v>
      </c>
      <c r="DE136" s="4">
        <v>444257.32</v>
      </c>
      <c r="DF136" s="4">
        <v>1294759.82</v>
      </c>
      <c r="DG136" s="4">
        <v>0</v>
      </c>
      <c r="DH136" s="4">
        <v>0</v>
      </c>
      <c r="DI136" s="4">
        <v>0</v>
      </c>
      <c r="DJ136" s="4">
        <v>0</v>
      </c>
      <c r="DK136" s="4">
        <v>1077166.81</v>
      </c>
      <c r="DL136" s="4">
        <v>0</v>
      </c>
      <c r="DM136" s="4">
        <v>0</v>
      </c>
      <c r="DN136" s="4">
        <v>0</v>
      </c>
      <c r="DO136" s="4">
        <v>0</v>
      </c>
      <c r="DP136" s="4">
        <v>0</v>
      </c>
      <c r="DQ136" s="4">
        <v>0</v>
      </c>
      <c r="DR136" s="4">
        <v>0</v>
      </c>
      <c r="DS136" s="4">
        <v>0</v>
      </c>
      <c r="DT136" s="4">
        <v>1953705.61</v>
      </c>
      <c r="DU136" s="4">
        <v>0</v>
      </c>
      <c r="DV136" s="4">
        <v>0</v>
      </c>
      <c r="DW136" s="4">
        <v>1953705.61</v>
      </c>
      <c r="DX136" s="11">
        <f>('KOV järjest'!Z136+Z136+BP136+DF136)/CL136</f>
        <v>0.0839965167274015</v>
      </c>
      <c r="DY136" s="11">
        <f t="shared" si="2"/>
        <v>0</v>
      </c>
    </row>
    <row r="137" spans="1:129" ht="12.75">
      <c r="A137" s="3" t="s">
        <v>196</v>
      </c>
      <c r="B137" s="4">
        <v>1133345.51</v>
      </c>
      <c r="C137" s="4">
        <v>7266039.75</v>
      </c>
      <c r="D137" s="4">
        <v>8941302.08</v>
      </c>
      <c r="E137" s="4">
        <v>88837.94</v>
      </c>
      <c r="F137" s="4">
        <v>17429525.28</v>
      </c>
      <c r="G137" s="4">
        <v>-15146935.1</v>
      </c>
      <c r="H137" s="4">
        <v>-1123978.09</v>
      </c>
      <c r="I137" s="4">
        <v>-1358170.76</v>
      </c>
      <c r="J137" s="4">
        <v>-17629083.95</v>
      </c>
      <c r="K137" s="4">
        <v>-3508950.37</v>
      </c>
      <c r="L137" s="4">
        <v>15570</v>
      </c>
      <c r="M137" s="4">
        <v>181800</v>
      </c>
      <c r="N137" s="4">
        <v>0</v>
      </c>
      <c r="O137" s="4">
        <v>0</v>
      </c>
      <c r="P137" s="4">
        <v>0</v>
      </c>
      <c r="Q137" s="4">
        <v>0</v>
      </c>
      <c r="R137" s="4">
        <v>-1060500</v>
      </c>
      <c r="S137" s="4">
        <v>0</v>
      </c>
      <c r="T137" s="4">
        <v>-50000</v>
      </c>
      <c r="U137" s="4">
        <v>0</v>
      </c>
      <c r="V137" s="4">
        <v>-474151.02</v>
      </c>
      <c r="W137" s="4">
        <v>-106806.25</v>
      </c>
      <c r="X137" s="4">
        <v>0</v>
      </c>
      <c r="Y137" s="4">
        <v>-4896231.39</v>
      </c>
      <c r="Z137" s="4">
        <v>-5095790.06</v>
      </c>
      <c r="AA137" s="4">
        <v>3163665.31</v>
      </c>
      <c r="AB137" s="4">
        <v>-304113.85</v>
      </c>
      <c r="AC137" s="4">
        <v>0</v>
      </c>
      <c r="AD137" s="4">
        <v>2859551.46</v>
      </c>
      <c r="AE137" s="4">
        <v>337855</v>
      </c>
      <c r="AF137" s="4">
        <v>4867497.81</v>
      </c>
      <c r="AG137" s="4">
        <v>0</v>
      </c>
      <c r="AH137" s="4">
        <v>15391.01</v>
      </c>
      <c r="AI137" s="4">
        <v>0</v>
      </c>
      <c r="AJ137" s="4">
        <v>0</v>
      </c>
      <c r="AK137" s="4">
        <v>0</v>
      </c>
      <c r="AL137" s="4">
        <v>4882888.82</v>
      </c>
      <c r="AM137" s="4">
        <v>0</v>
      </c>
      <c r="AN137" s="4">
        <v>961241.17</v>
      </c>
      <c r="AO137" s="4">
        <v>0</v>
      </c>
      <c r="AP137" s="4">
        <v>0</v>
      </c>
      <c r="AQ137" s="4">
        <v>961241.17</v>
      </c>
      <c r="AR137" s="4">
        <v>1140512.37</v>
      </c>
      <c r="AS137" s="4">
        <v>8659947.87</v>
      </c>
      <c r="AT137" s="4">
        <v>9876271.45</v>
      </c>
      <c r="AU137" s="4">
        <v>136004.02</v>
      </c>
      <c r="AV137" s="4">
        <v>19812735.71</v>
      </c>
      <c r="AW137" s="4">
        <v>-15651218.48</v>
      </c>
      <c r="AX137" s="4">
        <v>-1421765.21</v>
      </c>
      <c r="AY137" s="4">
        <v>-1830291.54</v>
      </c>
      <c r="AZ137" s="4">
        <v>-18903275.23</v>
      </c>
      <c r="BA137" s="4">
        <v>-5909760.98</v>
      </c>
      <c r="BB137" s="4">
        <v>55410</v>
      </c>
      <c r="BC137" s="4">
        <v>9043044.34</v>
      </c>
      <c r="BD137" s="4">
        <v>-127094.5</v>
      </c>
      <c r="BE137" s="4">
        <v>0</v>
      </c>
      <c r="BF137" s="4">
        <v>0</v>
      </c>
      <c r="BG137" s="4">
        <v>0</v>
      </c>
      <c r="BH137" s="4">
        <v>-2199000</v>
      </c>
      <c r="BI137" s="4">
        <v>0</v>
      </c>
      <c r="BJ137" s="4">
        <v>0</v>
      </c>
      <c r="BK137" s="4">
        <v>37500</v>
      </c>
      <c r="BL137" s="4">
        <v>159955.17</v>
      </c>
      <c r="BM137" s="4">
        <v>-208159.5</v>
      </c>
      <c r="BN137" s="4">
        <v>0</v>
      </c>
      <c r="BO137" s="4">
        <v>1060054.03</v>
      </c>
      <c r="BP137" s="4">
        <v>1969514.51</v>
      </c>
      <c r="BQ137" s="4">
        <v>1999156.26</v>
      </c>
      <c r="BR137" s="4">
        <v>-374364.49</v>
      </c>
      <c r="BS137" s="4">
        <v>0</v>
      </c>
      <c r="BT137" s="4">
        <v>1624791.77</v>
      </c>
      <c r="BU137" s="4">
        <v>-263100.46</v>
      </c>
      <c r="BV137" s="4">
        <v>6492289.58</v>
      </c>
      <c r="BW137" s="4">
        <v>0</v>
      </c>
      <c r="BX137" s="4">
        <v>10348.2</v>
      </c>
      <c r="BY137" s="4">
        <v>0</v>
      </c>
      <c r="BZ137" s="4">
        <v>0</v>
      </c>
      <c r="CA137" s="4">
        <v>0</v>
      </c>
      <c r="CB137" s="4">
        <v>6502637.78</v>
      </c>
      <c r="CC137" s="4">
        <v>0</v>
      </c>
      <c r="CD137" s="4">
        <v>698140.71</v>
      </c>
      <c r="CE137" s="4">
        <v>0</v>
      </c>
      <c r="CF137" s="4">
        <v>0</v>
      </c>
      <c r="CG137" s="4">
        <v>698140.71</v>
      </c>
      <c r="CH137" s="5">
        <v>1293268.29</v>
      </c>
      <c r="CI137" s="5">
        <v>10742524.46</v>
      </c>
      <c r="CJ137" s="5">
        <v>11171971.61</v>
      </c>
      <c r="CK137" s="5">
        <v>117671.46</v>
      </c>
      <c r="CL137" s="5">
        <v>23325435.82</v>
      </c>
      <c r="CM137" s="5">
        <v>-21145399.73</v>
      </c>
      <c r="CN137" s="5">
        <v>-1538033.17</v>
      </c>
      <c r="CO137" s="5">
        <v>-1880097.82</v>
      </c>
      <c r="CP137" s="5">
        <v>-24563530.72</v>
      </c>
      <c r="CQ137" s="5">
        <v>-3235692.64</v>
      </c>
      <c r="CR137" s="5">
        <v>117810</v>
      </c>
      <c r="CS137" s="5">
        <v>900000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6250</v>
      </c>
      <c r="DB137" s="5">
        <v>-329519.98</v>
      </c>
      <c r="DC137" s="5">
        <v>-338737</v>
      </c>
      <c r="DD137" s="5">
        <v>0</v>
      </c>
      <c r="DE137" s="5">
        <v>-2541152.62</v>
      </c>
      <c r="DF137" s="5">
        <v>-3779247.52</v>
      </c>
      <c r="DG137" s="5">
        <v>3677607.26</v>
      </c>
      <c r="DH137" s="5">
        <v>-488509.31</v>
      </c>
      <c r="DI137" s="5">
        <v>0</v>
      </c>
      <c r="DJ137" s="5">
        <v>3189097.95</v>
      </c>
      <c r="DK137" s="5">
        <v>-349791.1</v>
      </c>
      <c r="DL137" s="5">
        <v>9681387.53</v>
      </c>
      <c r="DM137" s="5">
        <v>0</v>
      </c>
      <c r="DN137" s="5">
        <v>0</v>
      </c>
      <c r="DO137" s="5">
        <v>0</v>
      </c>
      <c r="DP137" s="5">
        <v>0</v>
      </c>
      <c r="DQ137" s="5">
        <v>0</v>
      </c>
      <c r="DR137" s="5">
        <v>9681387.53</v>
      </c>
      <c r="DS137" s="5">
        <v>0</v>
      </c>
      <c r="DT137" s="5">
        <v>348349.61</v>
      </c>
      <c r="DU137" s="5">
        <v>0</v>
      </c>
      <c r="DV137" s="5">
        <v>0</v>
      </c>
      <c r="DW137" s="5">
        <v>348349.61</v>
      </c>
      <c r="DX137" s="11">
        <f>('KOV järjest'!Z137+Z137+BP137+DF137)/CL137</f>
        <v>-0.3202718160401772</v>
      </c>
      <c r="DY137" s="11">
        <f t="shared" si="2"/>
        <v>0.40012276692371784</v>
      </c>
    </row>
    <row r="138" spans="1:129" ht="12.75">
      <c r="A138" s="3" t="s">
        <v>197</v>
      </c>
      <c r="B138" s="4">
        <v>190390.5</v>
      </c>
      <c r="C138" s="4">
        <v>3306263.3</v>
      </c>
      <c r="D138" s="4">
        <v>4383133.98</v>
      </c>
      <c r="E138" s="4">
        <v>26874.51</v>
      </c>
      <c r="F138" s="4">
        <v>7906662.29</v>
      </c>
      <c r="G138" s="4">
        <v>-6639763.62</v>
      </c>
      <c r="H138" s="4">
        <v>-784844.94</v>
      </c>
      <c r="I138" s="4">
        <v>-409177.57</v>
      </c>
      <c r="J138" s="4">
        <v>-7833786.13</v>
      </c>
      <c r="K138" s="4">
        <v>-830243.96</v>
      </c>
      <c r="L138" s="4">
        <v>15000</v>
      </c>
      <c r="M138" s="4">
        <v>631000</v>
      </c>
      <c r="N138" s="4">
        <v>-16728.6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-5971.49</v>
      </c>
      <c r="W138" s="4">
        <v>-5971.49</v>
      </c>
      <c r="X138" s="4">
        <v>0</v>
      </c>
      <c r="Y138" s="4">
        <v>-206944.05</v>
      </c>
      <c r="Z138" s="4">
        <v>-134067.89</v>
      </c>
      <c r="AA138" s="4">
        <v>44899.94</v>
      </c>
      <c r="AB138" s="4">
        <v>-60000</v>
      </c>
      <c r="AC138" s="4">
        <v>0</v>
      </c>
      <c r="AD138" s="4">
        <v>-15100.06</v>
      </c>
      <c r="AE138" s="4">
        <v>-199399.62</v>
      </c>
      <c r="AF138" s="4">
        <v>119899.94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119899.94</v>
      </c>
      <c r="AM138" s="4">
        <v>0</v>
      </c>
      <c r="AN138" s="4">
        <v>354029.96</v>
      </c>
      <c r="AO138" s="4">
        <v>0</v>
      </c>
      <c r="AP138" s="4">
        <v>0</v>
      </c>
      <c r="AQ138" s="4">
        <v>354029.96</v>
      </c>
      <c r="AR138" s="4">
        <v>175376.7</v>
      </c>
      <c r="AS138" s="4">
        <v>4216768.09</v>
      </c>
      <c r="AT138" s="4">
        <v>4857823.47</v>
      </c>
      <c r="AU138" s="4">
        <v>6848.74</v>
      </c>
      <c r="AV138" s="4">
        <v>9256817</v>
      </c>
      <c r="AW138" s="4">
        <v>-7213449.16</v>
      </c>
      <c r="AX138" s="4">
        <v>-1044145.16</v>
      </c>
      <c r="AY138" s="4">
        <v>-704568.61</v>
      </c>
      <c r="AZ138" s="4">
        <v>-8962162.93</v>
      </c>
      <c r="BA138" s="4">
        <v>-1968376.17</v>
      </c>
      <c r="BB138" s="4">
        <v>2000</v>
      </c>
      <c r="BC138" s="4">
        <v>3705014.98</v>
      </c>
      <c r="BD138" s="4">
        <v>-1403435.63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29633.08</v>
      </c>
      <c r="BM138" s="4">
        <v>-189.44</v>
      </c>
      <c r="BN138" s="4">
        <v>0</v>
      </c>
      <c r="BO138" s="4">
        <v>364836.26</v>
      </c>
      <c r="BP138" s="4">
        <v>659490.33</v>
      </c>
      <c r="BQ138" s="4">
        <v>945857.32</v>
      </c>
      <c r="BR138" s="4">
        <v>-1050757.26</v>
      </c>
      <c r="BS138" s="4">
        <v>0</v>
      </c>
      <c r="BT138" s="4">
        <v>-104899.94</v>
      </c>
      <c r="BU138" s="4">
        <v>307081.28</v>
      </c>
      <c r="BV138" s="4">
        <v>15000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15000</v>
      </c>
      <c r="CC138" s="4">
        <v>0</v>
      </c>
      <c r="CD138" s="4">
        <v>661111.24</v>
      </c>
      <c r="CE138" s="4">
        <v>0</v>
      </c>
      <c r="CF138" s="4">
        <v>0</v>
      </c>
      <c r="CG138" s="4">
        <v>661111.24</v>
      </c>
      <c r="CH138" s="4">
        <v>193775</v>
      </c>
      <c r="CI138" s="4">
        <v>5230207.38</v>
      </c>
      <c r="CJ138" s="4">
        <v>5841546.72</v>
      </c>
      <c r="CK138" s="4">
        <v>80605.12</v>
      </c>
      <c r="CL138" s="4">
        <v>11346134.22</v>
      </c>
      <c r="CM138" s="4">
        <v>-8271933.73</v>
      </c>
      <c r="CN138" s="4">
        <v>-1036036.4</v>
      </c>
      <c r="CO138" s="4">
        <v>-853243.95</v>
      </c>
      <c r="CP138" s="4">
        <v>-10161214.08</v>
      </c>
      <c r="CQ138" s="4">
        <v>-2919609.58</v>
      </c>
      <c r="CR138" s="4">
        <v>12000</v>
      </c>
      <c r="CS138" s="4">
        <v>1947178.08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-128.77</v>
      </c>
      <c r="DC138" s="4">
        <v>-128.77</v>
      </c>
      <c r="DD138" s="4">
        <v>0</v>
      </c>
      <c r="DE138" s="4">
        <v>-960560.27</v>
      </c>
      <c r="DF138" s="4">
        <v>224359.87</v>
      </c>
      <c r="DG138" s="4">
        <v>0</v>
      </c>
      <c r="DH138" s="4">
        <v>-15000</v>
      </c>
      <c r="DI138" s="4">
        <v>0</v>
      </c>
      <c r="DJ138" s="4">
        <v>-15000</v>
      </c>
      <c r="DK138" s="4">
        <v>1399419.07</v>
      </c>
      <c r="DL138" s="4">
        <v>0</v>
      </c>
      <c r="DM138" s="4">
        <v>0</v>
      </c>
      <c r="DN138" s="4">
        <v>0</v>
      </c>
      <c r="DO138" s="4">
        <v>0</v>
      </c>
      <c r="DP138" s="4">
        <v>0</v>
      </c>
      <c r="DQ138" s="4">
        <v>0</v>
      </c>
      <c r="DR138" s="4">
        <v>0</v>
      </c>
      <c r="DS138" s="4">
        <v>0</v>
      </c>
      <c r="DT138" s="4">
        <v>2060530.31</v>
      </c>
      <c r="DU138" s="4">
        <v>0</v>
      </c>
      <c r="DV138" s="4">
        <v>0</v>
      </c>
      <c r="DW138" s="4">
        <v>2060530.31</v>
      </c>
      <c r="DX138" s="11">
        <f>('KOV järjest'!Z138+Z138+BP138+DF138)/CL138</f>
        <v>0.049948714602813846</v>
      </c>
      <c r="DY138" s="11">
        <f t="shared" si="2"/>
        <v>0</v>
      </c>
    </row>
    <row r="139" spans="1:129" ht="12.75">
      <c r="A139" s="3" t="s">
        <v>199</v>
      </c>
      <c r="B139" s="4">
        <v>2903781.42</v>
      </c>
      <c r="C139" s="4">
        <v>15472574.79</v>
      </c>
      <c r="D139" s="4">
        <v>17191290.37</v>
      </c>
      <c r="E139" s="4">
        <v>783847.4</v>
      </c>
      <c r="F139" s="4">
        <v>36351493.98</v>
      </c>
      <c r="G139" s="4">
        <v>-27920976.22</v>
      </c>
      <c r="H139" s="4">
        <v>-5113969.63</v>
      </c>
      <c r="I139" s="4">
        <v>-1719055.46</v>
      </c>
      <c r="J139" s="4">
        <v>-34754001.31</v>
      </c>
      <c r="K139" s="4">
        <v>-3362656.78</v>
      </c>
      <c r="L139" s="4">
        <v>1210744.05</v>
      </c>
      <c r="M139" s="4">
        <v>672204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-255082.29</v>
      </c>
      <c r="W139" s="4">
        <v>-290580.93</v>
      </c>
      <c r="X139" s="4">
        <v>0</v>
      </c>
      <c r="Y139" s="4">
        <v>-1734791.02</v>
      </c>
      <c r="Z139" s="4">
        <v>-137298.35</v>
      </c>
      <c r="AA139" s="4">
        <v>10608630.59</v>
      </c>
      <c r="AB139" s="4">
        <v>-8840641.15</v>
      </c>
      <c r="AC139" s="4">
        <v>0</v>
      </c>
      <c r="AD139" s="4">
        <v>1767989.44</v>
      </c>
      <c r="AE139" s="4">
        <v>1982214.75</v>
      </c>
      <c r="AF139" s="4">
        <v>10499391.55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10499391.55</v>
      </c>
      <c r="AM139" s="4">
        <v>0</v>
      </c>
      <c r="AN139" s="4">
        <v>795131.15</v>
      </c>
      <c r="AO139" s="4">
        <v>2150700</v>
      </c>
      <c r="AP139" s="4">
        <v>0</v>
      </c>
      <c r="AQ139" s="4">
        <v>2945831.15</v>
      </c>
      <c r="AR139" s="4">
        <v>2982343.42</v>
      </c>
      <c r="AS139" s="4">
        <v>19393362.57</v>
      </c>
      <c r="AT139" s="4">
        <v>17433359.32</v>
      </c>
      <c r="AU139" s="4">
        <v>1288009.29</v>
      </c>
      <c r="AV139" s="4">
        <v>41097074.6</v>
      </c>
      <c r="AW139" s="4">
        <v>-31834058.02</v>
      </c>
      <c r="AX139" s="4">
        <v>-4806380.59</v>
      </c>
      <c r="AY139" s="4">
        <v>-2898594.02</v>
      </c>
      <c r="AZ139" s="4">
        <v>-39539032.63</v>
      </c>
      <c r="BA139" s="4">
        <v>-10533859.42</v>
      </c>
      <c r="BB139" s="4">
        <v>200111</v>
      </c>
      <c r="BC139" s="4">
        <v>8654020.5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-555472.99</v>
      </c>
      <c r="BM139" s="4">
        <v>-333287.32</v>
      </c>
      <c r="BN139" s="4">
        <v>0</v>
      </c>
      <c r="BO139" s="4">
        <v>-2235200.91</v>
      </c>
      <c r="BP139" s="4">
        <v>-677158.94</v>
      </c>
      <c r="BQ139" s="4">
        <v>3000013.9</v>
      </c>
      <c r="BR139" s="4">
        <v>-1637937.79</v>
      </c>
      <c r="BS139" s="4">
        <v>0</v>
      </c>
      <c r="BT139" s="4">
        <v>1362076.11</v>
      </c>
      <c r="BU139" s="4">
        <v>-336100.84</v>
      </c>
      <c r="BV139" s="4">
        <v>11892968.03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11892968.03</v>
      </c>
      <c r="CC139" s="4">
        <v>0</v>
      </c>
      <c r="CD139" s="4">
        <v>578830.31</v>
      </c>
      <c r="CE139" s="4">
        <v>2030900</v>
      </c>
      <c r="CF139" s="4">
        <v>0</v>
      </c>
      <c r="CG139" s="4">
        <v>2609730.31</v>
      </c>
      <c r="CH139" s="4">
        <v>13348302.38</v>
      </c>
      <c r="CI139" s="4">
        <v>25031273.38</v>
      </c>
      <c r="CJ139" s="4">
        <v>22641960.65</v>
      </c>
      <c r="CK139" s="4">
        <v>1535120.24</v>
      </c>
      <c r="CL139" s="4">
        <v>62556656.65</v>
      </c>
      <c r="CM139" s="4">
        <v>-47160062.74</v>
      </c>
      <c r="CN139" s="4">
        <v>-4881090.17</v>
      </c>
      <c r="CO139" s="4">
        <v>-3714346.16</v>
      </c>
      <c r="CP139" s="4">
        <v>-55755499.07</v>
      </c>
      <c r="CQ139" s="4">
        <v>-26007897.77</v>
      </c>
      <c r="CR139" s="4">
        <v>5000</v>
      </c>
      <c r="CS139" s="4">
        <v>21102832.4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-90000</v>
      </c>
      <c r="DA139" s="4">
        <v>85000</v>
      </c>
      <c r="DB139" s="4">
        <v>-74628.52</v>
      </c>
      <c r="DC139" s="4">
        <v>-492175.79</v>
      </c>
      <c r="DD139" s="4">
        <v>0</v>
      </c>
      <c r="DE139" s="4">
        <v>-4979693.89</v>
      </c>
      <c r="DF139" s="4">
        <v>1821463.69</v>
      </c>
      <c r="DG139" s="4">
        <v>3800008.23</v>
      </c>
      <c r="DH139" s="4">
        <v>-1489562.39</v>
      </c>
      <c r="DI139" s="4">
        <v>0</v>
      </c>
      <c r="DJ139" s="4">
        <v>2310445.84</v>
      </c>
      <c r="DK139" s="4">
        <v>3548274.12</v>
      </c>
      <c r="DL139" s="4">
        <v>14212107.64</v>
      </c>
      <c r="DM139" s="4">
        <v>0</v>
      </c>
      <c r="DN139" s="4">
        <v>0</v>
      </c>
      <c r="DO139" s="4">
        <v>0</v>
      </c>
      <c r="DP139" s="4">
        <v>0</v>
      </c>
      <c r="DQ139" s="4">
        <v>0</v>
      </c>
      <c r="DR139" s="4">
        <v>14212107.64</v>
      </c>
      <c r="DS139" s="4">
        <v>0</v>
      </c>
      <c r="DT139" s="4">
        <v>2375204.43</v>
      </c>
      <c r="DU139" s="4">
        <v>3782800</v>
      </c>
      <c r="DV139" s="4">
        <v>0</v>
      </c>
      <c r="DW139" s="4">
        <v>6158004.43</v>
      </c>
      <c r="DX139" s="11">
        <f>('KOV järjest'!Z139+Z139+BP139+DF139)/CL139</f>
        <v>-0.010846655277572283</v>
      </c>
      <c r="DY139" s="11">
        <f t="shared" si="2"/>
        <v>0.12874893962223924</v>
      </c>
    </row>
    <row r="140" spans="1:129" ht="12.75">
      <c r="A140" s="3" t="s">
        <v>198</v>
      </c>
      <c r="B140" s="4">
        <v>16300290.66</v>
      </c>
      <c r="C140" s="4">
        <v>20061309.89</v>
      </c>
      <c r="D140" s="4">
        <v>26936148.63</v>
      </c>
      <c r="E140" s="4">
        <v>236373.72</v>
      </c>
      <c r="F140" s="4">
        <v>63534122.9</v>
      </c>
      <c r="G140" s="4">
        <v>-54492000.9</v>
      </c>
      <c r="H140" s="4">
        <v>-3296763.44</v>
      </c>
      <c r="I140" s="4">
        <v>-3076863.95</v>
      </c>
      <c r="J140" s="4">
        <v>-60865628.29</v>
      </c>
      <c r="K140" s="4">
        <v>-33757557.97</v>
      </c>
      <c r="L140" s="4">
        <v>63565.51</v>
      </c>
      <c r="M140" s="4">
        <v>17748252.28</v>
      </c>
      <c r="N140" s="4">
        <v>473613.27</v>
      </c>
      <c r="O140" s="4">
        <v>0</v>
      </c>
      <c r="P140" s="4">
        <v>0</v>
      </c>
      <c r="Q140" s="4">
        <v>0</v>
      </c>
      <c r="R140" s="4">
        <v>0</v>
      </c>
      <c r="S140" s="4">
        <v>30000</v>
      </c>
      <c r="T140" s="4">
        <v>0</v>
      </c>
      <c r="U140" s="4">
        <v>0</v>
      </c>
      <c r="V140" s="4">
        <v>-754702.48</v>
      </c>
      <c r="W140" s="4">
        <v>-878094.85</v>
      </c>
      <c r="X140" s="4">
        <v>0</v>
      </c>
      <c r="Y140" s="4">
        <v>-16196829.39</v>
      </c>
      <c r="Z140" s="4">
        <v>-13528334.78</v>
      </c>
      <c r="AA140" s="4">
        <v>17276621</v>
      </c>
      <c r="AB140" s="4">
        <v>-2349315.77</v>
      </c>
      <c r="AC140" s="4">
        <v>0</v>
      </c>
      <c r="AD140" s="4">
        <v>14927305.23</v>
      </c>
      <c r="AE140" s="4">
        <v>-8161260.62</v>
      </c>
      <c r="AF140" s="4">
        <v>32179949.36</v>
      </c>
      <c r="AG140" s="4">
        <v>0</v>
      </c>
      <c r="AH140" s="4">
        <v>5469.5</v>
      </c>
      <c r="AI140" s="4">
        <v>0</v>
      </c>
      <c r="AJ140" s="4">
        <v>0</v>
      </c>
      <c r="AK140" s="4">
        <v>0</v>
      </c>
      <c r="AL140" s="4">
        <v>32185418.86</v>
      </c>
      <c r="AM140" s="4">
        <v>0</v>
      </c>
      <c r="AN140" s="4">
        <v>6058429.62</v>
      </c>
      <c r="AO140" s="4">
        <v>0</v>
      </c>
      <c r="AP140" s="4">
        <v>0</v>
      </c>
      <c r="AQ140" s="4">
        <v>6058429.62</v>
      </c>
      <c r="AR140" s="4">
        <v>26989873.5</v>
      </c>
      <c r="AS140" s="4">
        <v>24356734.77</v>
      </c>
      <c r="AT140" s="4">
        <v>29781182.54</v>
      </c>
      <c r="AU140" s="4">
        <v>323903.45</v>
      </c>
      <c r="AV140" s="4">
        <v>81451694.26</v>
      </c>
      <c r="AW140" s="4">
        <v>-61552703.5</v>
      </c>
      <c r="AX140" s="4">
        <v>-3426318.42</v>
      </c>
      <c r="AY140" s="4">
        <v>-4284238.91</v>
      </c>
      <c r="AZ140" s="4">
        <v>-69263260.83</v>
      </c>
      <c r="BA140" s="4">
        <v>-14541566.43</v>
      </c>
      <c r="BB140" s="4">
        <v>6058800.76</v>
      </c>
      <c r="BC140" s="4">
        <v>8473458.17</v>
      </c>
      <c r="BD140" s="4">
        <v>1662081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-896088</v>
      </c>
      <c r="BM140" s="4">
        <v>-1147348.07</v>
      </c>
      <c r="BN140" s="4">
        <v>0</v>
      </c>
      <c r="BO140" s="4">
        <v>756685.5</v>
      </c>
      <c r="BP140" s="4">
        <v>12945118.93</v>
      </c>
      <c r="BQ140" s="4">
        <v>813000</v>
      </c>
      <c r="BR140" s="4">
        <v>-3319922.24</v>
      </c>
      <c r="BS140" s="4">
        <v>0</v>
      </c>
      <c r="BT140" s="4">
        <v>-2506922.24</v>
      </c>
      <c r="BU140" s="4">
        <v>5605003.38</v>
      </c>
      <c r="BV140" s="4">
        <v>29673027.12</v>
      </c>
      <c r="BW140" s="4">
        <v>0</v>
      </c>
      <c r="BX140" s="4">
        <v>34970.58</v>
      </c>
      <c r="BY140" s="4">
        <v>0</v>
      </c>
      <c r="BZ140" s="4">
        <v>0</v>
      </c>
      <c r="CA140" s="4">
        <v>0</v>
      </c>
      <c r="CB140" s="4">
        <v>29707997.7</v>
      </c>
      <c r="CC140" s="4">
        <v>0</v>
      </c>
      <c r="CD140" s="4">
        <v>11663433</v>
      </c>
      <c r="CE140" s="4">
        <v>0</v>
      </c>
      <c r="CF140" s="4">
        <v>0</v>
      </c>
      <c r="CG140" s="4">
        <v>11663433</v>
      </c>
      <c r="CH140" s="4">
        <v>23654102.85</v>
      </c>
      <c r="CI140" s="4">
        <v>30530408.76</v>
      </c>
      <c r="CJ140" s="4">
        <v>32825816.26</v>
      </c>
      <c r="CK140" s="4">
        <v>342101.7</v>
      </c>
      <c r="CL140" s="4">
        <v>87352429.57</v>
      </c>
      <c r="CM140" s="4">
        <v>-72321194.67</v>
      </c>
      <c r="CN140" s="4">
        <v>-3525712.29</v>
      </c>
      <c r="CO140" s="4">
        <v>-5069893.74</v>
      </c>
      <c r="CP140" s="4">
        <v>-80916800.7</v>
      </c>
      <c r="CQ140" s="4">
        <v>-19481012.93</v>
      </c>
      <c r="CR140" s="4">
        <v>-59195.02</v>
      </c>
      <c r="CS140" s="4">
        <v>12135355.4</v>
      </c>
      <c r="CT140" s="4">
        <v>-1290000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-752791.75</v>
      </c>
      <c r="DC140" s="4">
        <v>-1204512.04</v>
      </c>
      <c r="DD140" s="4">
        <v>0</v>
      </c>
      <c r="DE140" s="4">
        <v>-9447644.3</v>
      </c>
      <c r="DF140" s="4">
        <v>-3012015.43</v>
      </c>
      <c r="DG140" s="4">
        <v>0</v>
      </c>
      <c r="DH140" s="4">
        <v>-2381648.56</v>
      </c>
      <c r="DI140" s="4">
        <v>0</v>
      </c>
      <c r="DJ140" s="4">
        <v>-2381648.56</v>
      </c>
      <c r="DK140" s="4">
        <v>-5351525.99</v>
      </c>
      <c r="DL140" s="4">
        <v>27291378.56</v>
      </c>
      <c r="DM140" s="4">
        <v>0</v>
      </c>
      <c r="DN140" s="4">
        <v>21000.33</v>
      </c>
      <c r="DO140" s="4">
        <v>0</v>
      </c>
      <c r="DP140" s="4">
        <v>0</v>
      </c>
      <c r="DQ140" s="4">
        <v>0</v>
      </c>
      <c r="DR140" s="4">
        <v>27312378.89</v>
      </c>
      <c r="DS140" s="4">
        <v>0</v>
      </c>
      <c r="DT140" s="4">
        <v>6311907.01</v>
      </c>
      <c r="DU140" s="4">
        <v>0</v>
      </c>
      <c r="DV140" s="4">
        <v>0</v>
      </c>
      <c r="DW140" s="4">
        <v>6311907.01</v>
      </c>
      <c r="DX140" s="11">
        <f>('KOV järjest'!Z140+Z140+BP140+DF140)/CL140</f>
        <v>0.051171259139598545</v>
      </c>
      <c r="DY140" s="11">
        <f t="shared" si="2"/>
        <v>0.2404108504294233</v>
      </c>
    </row>
    <row r="141" spans="1:129" ht="12.75">
      <c r="A141" s="3" t="s">
        <v>201</v>
      </c>
      <c r="B141" s="4">
        <v>3704454.42</v>
      </c>
      <c r="C141" s="4">
        <v>16542865.39</v>
      </c>
      <c r="D141" s="4">
        <v>14869236.74</v>
      </c>
      <c r="E141" s="4">
        <v>491928.99</v>
      </c>
      <c r="F141" s="4">
        <v>35608485.54</v>
      </c>
      <c r="G141" s="4">
        <v>-22889580.81</v>
      </c>
      <c r="H141" s="4">
        <v>-4285224.66</v>
      </c>
      <c r="I141" s="4">
        <v>-2208218.47</v>
      </c>
      <c r="J141" s="4">
        <v>-29383023.94</v>
      </c>
      <c r="K141" s="4">
        <v>-7122316.13</v>
      </c>
      <c r="L141" s="4">
        <v>168000</v>
      </c>
      <c r="M141" s="4">
        <v>4591000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78320.66</v>
      </c>
      <c r="W141" s="4">
        <v>-51633.36</v>
      </c>
      <c r="X141" s="4">
        <v>0</v>
      </c>
      <c r="Y141" s="4">
        <v>-2284995.47</v>
      </c>
      <c r="Z141" s="4">
        <v>3940466.13</v>
      </c>
      <c r="AA141" s="4">
        <v>0</v>
      </c>
      <c r="AB141" s="4">
        <v>-526127.35</v>
      </c>
      <c r="AC141" s="4">
        <v>0</v>
      </c>
      <c r="AD141" s="4">
        <v>-526127.35</v>
      </c>
      <c r="AE141" s="4">
        <v>1598568.42</v>
      </c>
      <c r="AF141" s="4">
        <v>1381035.88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1381035.88</v>
      </c>
      <c r="AM141" s="4">
        <v>0</v>
      </c>
      <c r="AN141" s="4">
        <v>4507061.97</v>
      </c>
      <c r="AO141" s="4">
        <v>1867195</v>
      </c>
      <c r="AP141" s="4">
        <v>0</v>
      </c>
      <c r="AQ141" s="4">
        <v>6374256.97</v>
      </c>
      <c r="AR141" s="4">
        <v>3858789.55</v>
      </c>
      <c r="AS141" s="4">
        <v>19662252.83</v>
      </c>
      <c r="AT141" s="4">
        <v>16173709.93</v>
      </c>
      <c r="AU141" s="4">
        <v>266578.08</v>
      </c>
      <c r="AV141" s="4">
        <v>39961330.39</v>
      </c>
      <c r="AW141" s="4">
        <v>-25509599.16</v>
      </c>
      <c r="AX141" s="4">
        <v>-4891126.74</v>
      </c>
      <c r="AY141" s="4">
        <v>-2917712.11</v>
      </c>
      <c r="AZ141" s="4">
        <v>-33318438.01</v>
      </c>
      <c r="BA141" s="4">
        <v>-16117571.47</v>
      </c>
      <c r="BB141" s="4">
        <v>452001</v>
      </c>
      <c r="BC141" s="4">
        <v>9326089.12</v>
      </c>
      <c r="BD141" s="4">
        <v>0</v>
      </c>
      <c r="BE141" s="4">
        <v>0</v>
      </c>
      <c r="BF141" s="4">
        <v>0</v>
      </c>
      <c r="BG141" s="4">
        <v>0</v>
      </c>
      <c r="BH141" s="4">
        <v>-3444000</v>
      </c>
      <c r="BI141" s="4">
        <v>0</v>
      </c>
      <c r="BJ141" s="4">
        <v>0</v>
      </c>
      <c r="BK141" s="4">
        <v>0</v>
      </c>
      <c r="BL141" s="4">
        <v>89435.41</v>
      </c>
      <c r="BM141" s="4">
        <v>-43146.07</v>
      </c>
      <c r="BN141" s="4">
        <v>0</v>
      </c>
      <c r="BO141" s="4">
        <v>-9694045.94</v>
      </c>
      <c r="BP141" s="4">
        <v>-3051153.56</v>
      </c>
      <c r="BQ141" s="4">
        <v>0</v>
      </c>
      <c r="BR141" s="4">
        <v>-525563</v>
      </c>
      <c r="BS141" s="4">
        <v>0</v>
      </c>
      <c r="BT141" s="4">
        <v>-525563</v>
      </c>
      <c r="BU141" s="4">
        <v>-3389211.19</v>
      </c>
      <c r="BV141" s="4">
        <v>855472.88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855472.88</v>
      </c>
      <c r="CC141" s="4">
        <v>0</v>
      </c>
      <c r="CD141" s="4">
        <v>2123526.78</v>
      </c>
      <c r="CE141" s="4">
        <v>861519</v>
      </c>
      <c r="CF141" s="4">
        <v>0</v>
      </c>
      <c r="CG141" s="4">
        <v>2985045.78</v>
      </c>
      <c r="CH141" s="4">
        <v>4151696.76</v>
      </c>
      <c r="CI141" s="4">
        <v>25738599.46</v>
      </c>
      <c r="CJ141" s="4">
        <v>17893303.57</v>
      </c>
      <c r="CK141" s="4">
        <v>241834.44</v>
      </c>
      <c r="CL141" s="4">
        <v>48025434.23</v>
      </c>
      <c r="CM141" s="4">
        <v>-30215928.1</v>
      </c>
      <c r="CN141" s="4">
        <v>-5750295.13</v>
      </c>
      <c r="CO141" s="4">
        <v>-3996632.99</v>
      </c>
      <c r="CP141" s="4">
        <v>-39962856.22</v>
      </c>
      <c r="CQ141" s="4">
        <v>-15092825.98</v>
      </c>
      <c r="CR141" s="4">
        <v>3257.65</v>
      </c>
      <c r="CS141" s="4">
        <v>3488641.28</v>
      </c>
      <c r="CT141" s="4">
        <v>0</v>
      </c>
      <c r="CU141" s="4">
        <v>0</v>
      </c>
      <c r="CV141" s="4">
        <v>0</v>
      </c>
      <c r="CW141" s="4">
        <v>0</v>
      </c>
      <c r="CX141" s="4">
        <v>-4730000</v>
      </c>
      <c r="CY141" s="4">
        <v>0</v>
      </c>
      <c r="CZ141" s="4">
        <v>0</v>
      </c>
      <c r="DA141" s="4">
        <v>0</v>
      </c>
      <c r="DB141" s="4">
        <v>13323.22</v>
      </c>
      <c r="DC141" s="4">
        <v>-160221.85</v>
      </c>
      <c r="DD141" s="4">
        <v>0</v>
      </c>
      <c r="DE141" s="4">
        <v>-16317603.83</v>
      </c>
      <c r="DF141" s="4">
        <v>-8255025.82</v>
      </c>
      <c r="DG141" s="4">
        <v>10999999.94</v>
      </c>
      <c r="DH141" s="4">
        <v>-560334.19</v>
      </c>
      <c r="DI141" s="4">
        <v>0</v>
      </c>
      <c r="DJ141" s="4">
        <v>10439665.75</v>
      </c>
      <c r="DK141" s="4">
        <v>536207.88</v>
      </c>
      <c r="DL141" s="4">
        <v>11295141.91</v>
      </c>
      <c r="DM141" s="4">
        <v>0</v>
      </c>
      <c r="DN141" s="4">
        <v>0</v>
      </c>
      <c r="DO141" s="4">
        <v>0</v>
      </c>
      <c r="DP141" s="4">
        <v>0</v>
      </c>
      <c r="DQ141" s="4">
        <v>0</v>
      </c>
      <c r="DR141" s="4">
        <v>11295141.91</v>
      </c>
      <c r="DS141" s="4">
        <v>0</v>
      </c>
      <c r="DT141" s="4">
        <v>3521253.66</v>
      </c>
      <c r="DU141" s="4">
        <v>0</v>
      </c>
      <c r="DV141" s="4">
        <v>0</v>
      </c>
      <c r="DW141" s="4">
        <v>3521253.66</v>
      </c>
      <c r="DX141" s="11">
        <f>('KOV järjest'!Z141+Z141+BP141+DF141)/CL141</f>
        <v>-0.10200416984340094</v>
      </c>
      <c r="DY141" s="11">
        <f t="shared" si="2"/>
        <v>0.16187023344275966</v>
      </c>
    </row>
    <row r="142" spans="1:129" ht="12.75">
      <c r="A142" s="3" t="s">
        <v>200</v>
      </c>
      <c r="B142" s="4">
        <v>62968652.05</v>
      </c>
      <c r="C142" s="4">
        <v>30185499.32</v>
      </c>
      <c r="D142" s="4">
        <v>31707240.39</v>
      </c>
      <c r="E142" s="4">
        <v>1026858.99</v>
      </c>
      <c r="F142" s="4">
        <v>125888250.75</v>
      </c>
      <c r="G142" s="4">
        <v>-101563455.94</v>
      </c>
      <c r="H142" s="4">
        <v>-6825098.28</v>
      </c>
      <c r="I142" s="4">
        <v>-5559710.68</v>
      </c>
      <c r="J142" s="4">
        <v>-113948264.9</v>
      </c>
      <c r="K142" s="4">
        <v>-18982510.92</v>
      </c>
      <c r="L142" s="4">
        <v>1525358.78</v>
      </c>
      <c r="M142" s="4">
        <v>5228090</v>
      </c>
      <c r="N142" s="4">
        <v>-24497</v>
      </c>
      <c r="O142" s="4">
        <v>0</v>
      </c>
      <c r="P142" s="4">
        <v>0</v>
      </c>
      <c r="Q142" s="4">
        <v>0</v>
      </c>
      <c r="R142" s="4">
        <v>-4000000</v>
      </c>
      <c r="S142" s="4">
        <v>0</v>
      </c>
      <c r="T142" s="4">
        <v>-12517</v>
      </c>
      <c r="U142" s="4">
        <v>12517</v>
      </c>
      <c r="V142" s="4">
        <v>-2011266.72</v>
      </c>
      <c r="W142" s="4">
        <v>-536486.91</v>
      </c>
      <c r="X142" s="4">
        <v>0</v>
      </c>
      <c r="Y142" s="4">
        <v>-18264825.86</v>
      </c>
      <c r="Z142" s="4">
        <v>-6324840.01</v>
      </c>
      <c r="AA142" s="4">
        <v>6500021.6</v>
      </c>
      <c r="AB142" s="4">
        <v>-2225482.09</v>
      </c>
      <c r="AC142" s="4">
        <v>0</v>
      </c>
      <c r="AD142" s="4">
        <v>4274539.51</v>
      </c>
      <c r="AE142" s="4">
        <v>4896008.02</v>
      </c>
      <c r="AF142" s="4">
        <v>20518916.86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20518916.86</v>
      </c>
      <c r="AM142" s="4">
        <v>0</v>
      </c>
      <c r="AN142" s="4">
        <v>11013356.41</v>
      </c>
      <c r="AO142" s="4">
        <v>591668</v>
      </c>
      <c r="AP142" s="4">
        <v>0</v>
      </c>
      <c r="AQ142" s="4">
        <v>11605024.41</v>
      </c>
      <c r="AR142" s="4">
        <v>71715185.53</v>
      </c>
      <c r="AS142" s="4">
        <v>36882032.82</v>
      </c>
      <c r="AT142" s="4">
        <v>34962468.95</v>
      </c>
      <c r="AU142" s="4">
        <v>654072.68</v>
      </c>
      <c r="AV142" s="4">
        <v>144213759.98</v>
      </c>
      <c r="AW142" s="4">
        <v>-119329426.62</v>
      </c>
      <c r="AX142" s="4">
        <v>-8383557.81</v>
      </c>
      <c r="AY142" s="4">
        <v>-8152052.33</v>
      </c>
      <c r="AZ142" s="4">
        <v>-135865036.76</v>
      </c>
      <c r="BA142" s="4">
        <v>-27472058.59</v>
      </c>
      <c r="BB142" s="4">
        <v>332971.73</v>
      </c>
      <c r="BC142" s="4">
        <v>3968306.86</v>
      </c>
      <c r="BD142" s="4">
        <v>-21728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27014</v>
      </c>
      <c r="BL142" s="4">
        <v>-626556.86</v>
      </c>
      <c r="BM142" s="4">
        <v>-1049884.43</v>
      </c>
      <c r="BN142" s="4">
        <v>0</v>
      </c>
      <c r="BO142" s="4">
        <v>-23792050.86</v>
      </c>
      <c r="BP142" s="4">
        <v>-15443327.64</v>
      </c>
      <c r="BQ142" s="4">
        <v>20704285.86</v>
      </c>
      <c r="BR142" s="4">
        <v>-2627675.16</v>
      </c>
      <c r="BS142" s="4">
        <v>0</v>
      </c>
      <c r="BT142" s="4">
        <v>18076610.7</v>
      </c>
      <c r="BU142" s="4">
        <v>5627132.26</v>
      </c>
      <c r="BV142" s="4">
        <v>42651618.28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42651618.28</v>
      </c>
      <c r="CC142" s="4">
        <v>0</v>
      </c>
      <c r="CD142" s="4">
        <v>15431264.67</v>
      </c>
      <c r="CE142" s="4">
        <v>1800892</v>
      </c>
      <c r="CF142" s="4">
        <v>0</v>
      </c>
      <c r="CG142" s="4">
        <v>17232156.67</v>
      </c>
      <c r="CH142" s="4">
        <v>84263958.63</v>
      </c>
      <c r="CI142" s="4">
        <v>44408328.55</v>
      </c>
      <c r="CJ142" s="4">
        <v>38376686.05</v>
      </c>
      <c r="CK142" s="4">
        <v>568365.48</v>
      </c>
      <c r="CL142" s="4">
        <v>167617338.71</v>
      </c>
      <c r="CM142" s="4">
        <v>-135132730.71</v>
      </c>
      <c r="CN142" s="4">
        <v>-9376735.85</v>
      </c>
      <c r="CO142" s="4">
        <v>-5889015.83</v>
      </c>
      <c r="CP142" s="4">
        <v>-150398482.39</v>
      </c>
      <c r="CQ142" s="4">
        <v>-15536228.33</v>
      </c>
      <c r="CR142" s="4">
        <v>101423.73</v>
      </c>
      <c r="CS142" s="4">
        <v>7184636.77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14708</v>
      </c>
      <c r="DB142" s="4">
        <v>-548727.72</v>
      </c>
      <c r="DC142" s="4">
        <v>-1898327.5</v>
      </c>
      <c r="DD142" s="4">
        <v>0</v>
      </c>
      <c r="DE142" s="4">
        <v>-8784187.55</v>
      </c>
      <c r="DF142" s="4">
        <v>8434668.77</v>
      </c>
      <c r="DG142" s="4">
        <v>7106000</v>
      </c>
      <c r="DH142" s="4">
        <v>-11337480.26</v>
      </c>
      <c r="DI142" s="4">
        <v>0</v>
      </c>
      <c r="DJ142" s="4">
        <v>-4231480.26</v>
      </c>
      <c r="DK142" s="4">
        <v>16106677.1</v>
      </c>
      <c r="DL142" s="4">
        <v>38420912.2</v>
      </c>
      <c r="DM142" s="4">
        <v>0</v>
      </c>
      <c r="DN142" s="4">
        <v>0</v>
      </c>
      <c r="DO142" s="4">
        <v>0</v>
      </c>
      <c r="DP142" s="4">
        <v>0</v>
      </c>
      <c r="DQ142" s="4">
        <v>0</v>
      </c>
      <c r="DR142" s="4">
        <v>38420912.2</v>
      </c>
      <c r="DS142" s="4">
        <v>0</v>
      </c>
      <c r="DT142" s="4">
        <v>15183287.92</v>
      </c>
      <c r="DU142" s="4">
        <v>18155545.85</v>
      </c>
      <c r="DV142" s="4">
        <v>0</v>
      </c>
      <c r="DW142" s="4">
        <v>33338833.77</v>
      </c>
      <c r="DX142" s="11">
        <f>('KOV järjest'!Z142+Z142+BP142+DF142)/CL142</f>
        <v>-0.0927292059975458</v>
      </c>
      <c r="DY142" s="11">
        <f t="shared" si="2"/>
        <v>0.0303195270197713</v>
      </c>
    </row>
    <row r="143" spans="1:129" ht="12.75">
      <c r="A143" s="3" t="s">
        <v>202</v>
      </c>
      <c r="B143" s="4">
        <v>388455772.95</v>
      </c>
      <c r="C143" s="4">
        <v>221604323.98</v>
      </c>
      <c r="D143" s="4">
        <v>150006349.39</v>
      </c>
      <c r="E143" s="4">
        <v>14074546.98</v>
      </c>
      <c r="F143" s="4">
        <v>774140993.3</v>
      </c>
      <c r="G143" s="4">
        <v>-632759839.92</v>
      </c>
      <c r="H143" s="4">
        <v>-52275976.44</v>
      </c>
      <c r="I143" s="4">
        <v>-47013387.61</v>
      </c>
      <c r="J143" s="4">
        <v>-732049203.97</v>
      </c>
      <c r="K143" s="4">
        <v>-136534348.51</v>
      </c>
      <c r="L143" s="4">
        <v>34281350.21</v>
      </c>
      <c r="M143" s="4">
        <v>23591816.26</v>
      </c>
      <c r="N143" s="4">
        <v>-3995359.03</v>
      </c>
      <c r="O143" s="4">
        <v>0</v>
      </c>
      <c r="P143" s="4">
        <v>0</v>
      </c>
      <c r="Q143" s="4">
        <v>6599.7</v>
      </c>
      <c r="R143" s="4">
        <v>0</v>
      </c>
      <c r="S143" s="4">
        <v>0</v>
      </c>
      <c r="T143" s="4">
        <v>0</v>
      </c>
      <c r="U143" s="4">
        <v>0</v>
      </c>
      <c r="V143" s="4">
        <v>-2244634.41</v>
      </c>
      <c r="W143" s="4">
        <v>-7145574.9</v>
      </c>
      <c r="X143" s="4">
        <v>-298701</v>
      </c>
      <c r="Y143" s="4">
        <v>-85193276.78</v>
      </c>
      <c r="Z143" s="4">
        <v>-43101487.45</v>
      </c>
      <c r="AA143" s="4">
        <v>33817763.47</v>
      </c>
      <c r="AB143" s="4">
        <v>-33066371.03</v>
      </c>
      <c r="AC143" s="4">
        <v>548347.87</v>
      </c>
      <c r="AD143" s="4">
        <v>1299740.31</v>
      </c>
      <c r="AE143" s="4">
        <v>-19419187.63</v>
      </c>
      <c r="AF143" s="4">
        <v>205101505.1</v>
      </c>
      <c r="AG143" s="4">
        <v>0</v>
      </c>
      <c r="AH143" s="4">
        <v>0</v>
      </c>
      <c r="AI143" s="4">
        <v>0</v>
      </c>
      <c r="AJ143" s="4">
        <v>0</v>
      </c>
      <c r="AK143" s="4">
        <v>1162800.27</v>
      </c>
      <c r="AL143" s="4">
        <v>206264305.37</v>
      </c>
      <c r="AM143" s="4">
        <v>0</v>
      </c>
      <c r="AN143" s="4">
        <v>67319451.19</v>
      </c>
      <c r="AO143" s="4">
        <v>12213889</v>
      </c>
      <c r="AP143" s="4">
        <v>0</v>
      </c>
      <c r="AQ143" s="4">
        <v>79533340.19</v>
      </c>
      <c r="AR143" s="4">
        <v>468382271.42</v>
      </c>
      <c r="AS143" s="4">
        <v>265483346.99</v>
      </c>
      <c r="AT143" s="4">
        <v>150197171.07</v>
      </c>
      <c r="AU143" s="4">
        <v>13693243.28</v>
      </c>
      <c r="AV143" s="4">
        <v>897756032.76</v>
      </c>
      <c r="AW143" s="4">
        <v>-694532003.61</v>
      </c>
      <c r="AX143" s="4">
        <v>-56191708.27</v>
      </c>
      <c r="AY143" s="4">
        <v>-55421563.34</v>
      </c>
      <c r="AZ143" s="4">
        <v>-806145275.22</v>
      </c>
      <c r="BA143" s="4">
        <v>-212896870.99</v>
      </c>
      <c r="BB143" s="4">
        <v>113213063.13</v>
      </c>
      <c r="BC143" s="4">
        <v>62501504.21</v>
      </c>
      <c r="BD143" s="4">
        <v>-3523461.92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-13850892.58</v>
      </c>
      <c r="BM143" s="4">
        <v>-9047330.13</v>
      </c>
      <c r="BN143" s="4">
        <v>16650</v>
      </c>
      <c r="BO143" s="4">
        <v>-54540008.15</v>
      </c>
      <c r="BP143" s="4">
        <v>37070749.39</v>
      </c>
      <c r="BQ143" s="4">
        <v>108165150.2</v>
      </c>
      <c r="BR143" s="4">
        <v>-84219326.23</v>
      </c>
      <c r="BS143" s="4">
        <v>-48623.88</v>
      </c>
      <c r="BT143" s="4">
        <v>23897200.09</v>
      </c>
      <c r="BU143" s="4">
        <v>53959179.66</v>
      </c>
      <c r="BV143" s="4">
        <v>229005309.41</v>
      </c>
      <c r="BW143" s="4">
        <v>0</v>
      </c>
      <c r="BX143" s="4">
        <v>431305.57</v>
      </c>
      <c r="BY143" s="4">
        <v>0</v>
      </c>
      <c r="BZ143" s="4">
        <v>0</v>
      </c>
      <c r="CA143" s="4">
        <v>0</v>
      </c>
      <c r="CB143" s="4">
        <v>229436614.98</v>
      </c>
      <c r="CC143" s="4">
        <v>0</v>
      </c>
      <c r="CD143" s="4">
        <v>95745650.85</v>
      </c>
      <c r="CE143" s="4">
        <v>37746869</v>
      </c>
      <c r="CF143" s="4">
        <v>0</v>
      </c>
      <c r="CG143" s="4">
        <v>133492519.85</v>
      </c>
      <c r="CH143" s="4">
        <v>500032279.08</v>
      </c>
      <c r="CI143" s="4">
        <v>325223232.3</v>
      </c>
      <c r="CJ143" s="4">
        <v>174208762.66</v>
      </c>
      <c r="CK143" s="4">
        <v>17322733.68</v>
      </c>
      <c r="CL143" s="4">
        <v>1016787007.72</v>
      </c>
      <c r="CM143" s="4">
        <v>-820969891.6</v>
      </c>
      <c r="CN143" s="4">
        <v>-67625226.63</v>
      </c>
      <c r="CO143" s="4">
        <v>-77846784.31</v>
      </c>
      <c r="CP143" s="4">
        <v>-966441902.54</v>
      </c>
      <c r="CQ143" s="4">
        <v>-412414177.54</v>
      </c>
      <c r="CR143" s="4">
        <v>42767838.5</v>
      </c>
      <c r="CS143" s="4">
        <v>111755397.29</v>
      </c>
      <c r="CT143" s="4">
        <v>-8965895.04</v>
      </c>
      <c r="CU143" s="4">
        <v>5333456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-6596785.78</v>
      </c>
      <c r="DC143" s="4">
        <v>-13000574.07</v>
      </c>
      <c r="DD143" s="4">
        <v>-265824</v>
      </c>
      <c r="DE143" s="4">
        <v>-268385990.57</v>
      </c>
      <c r="DF143" s="4">
        <v>-218040885.39</v>
      </c>
      <c r="DG143" s="4">
        <v>121543232.23</v>
      </c>
      <c r="DH143" s="4">
        <v>-58549964.14</v>
      </c>
      <c r="DI143" s="4">
        <v>-172444.53</v>
      </c>
      <c r="DJ143" s="4">
        <v>62820823.56</v>
      </c>
      <c r="DK143" s="4">
        <v>-53588113.73</v>
      </c>
      <c r="DL143" s="4">
        <v>274707596.98</v>
      </c>
      <c r="DM143" s="4">
        <v>0</v>
      </c>
      <c r="DN143" s="4">
        <v>0</v>
      </c>
      <c r="DO143" s="4">
        <v>0</v>
      </c>
      <c r="DP143" s="4">
        <v>0</v>
      </c>
      <c r="DQ143" s="4">
        <v>1030153.19</v>
      </c>
      <c r="DR143" s="4">
        <v>275737750.17</v>
      </c>
      <c r="DS143" s="4">
        <v>0</v>
      </c>
      <c r="DT143" s="4">
        <v>71524506.12</v>
      </c>
      <c r="DU143" s="4">
        <v>8379900</v>
      </c>
      <c r="DV143" s="4">
        <v>0</v>
      </c>
      <c r="DW143" s="4">
        <v>79904406.12</v>
      </c>
      <c r="DX143" s="11">
        <f>('KOV järjest'!Z143+Z143+BP143+DF143)/CL143</f>
        <v>-0.18446835522671343</v>
      </c>
      <c r="DY143" s="11">
        <f t="shared" si="2"/>
        <v>0.19260016361649662</v>
      </c>
    </row>
    <row r="144" spans="1:129" ht="12.75">
      <c r="A144" s="3" t="s">
        <v>203</v>
      </c>
      <c r="B144" s="4">
        <v>7304386.23</v>
      </c>
      <c r="C144" s="4">
        <v>15407000.22</v>
      </c>
      <c r="D144" s="4">
        <v>12189154.54</v>
      </c>
      <c r="E144" s="4">
        <v>526265.38</v>
      </c>
      <c r="F144" s="4">
        <v>35426806.37</v>
      </c>
      <c r="G144" s="4">
        <v>-29604539.38</v>
      </c>
      <c r="H144" s="4">
        <v>-2338739.59</v>
      </c>
      <c r="I144" s="4">
        <v>-2200927.25</v>
      </c>
      <c r="J144" s="4">
        <v>-34144206.22</v>
      </c>
      <c r="K144" s="4">
        <v>-6102087.6</v>
      </c>
      <c r="L144" s="4">
        <v>993602.73</v>
      </c>
      <c r="M144" s="4">
        <v>507977.77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-194741.57</v>
      </c>
      <c r="W144" s="4">
        <v>-199383.79</v>
      </c>
      <c r="X144" s="4">
        <v>0</v>
      </c>
      <c r="Y144" s="4">
        <v>-4795248.67</v>
      </c>
      <c r="Z144" s="4">
        <v>-3512648.52</v>
      </c>
      <c r="AA144" s="4">
        <v>5557091.79</v>
      </c>
      <c r="AB144" s="4">
        <v>-2462231.85</v>
      </c>
      <c r="AC144" s="4">
        <v>0</v>
      </c>
      <c r="AD144" s="4">
        <v>3094859.94</v>
      </c>
      <c r="AE144" s="4">
        <v>-616061.67</v>
      </c>
      <c r="AF144" s="4">
        <v>6924859.94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6924859.94</v>
      </c>
      <c r="AM144" s="4">
        <v>0</v>
      </c>
      <c r="AN144" s="4">
        <v>109267.91</v>
      </c>
      <c r="AO144" s="4">
        <v>0</v>
      </c>
      <c r="AP144" s="4">
        <v>0</v>
      </c>
      <c r="AQ144" s="4">
        <v>109267.91</v>
      </c>
      <c r="AR144" s="4">
        <v>8708653.32</v>
      </c>
      <c r="AS144" s="4">
        <v>18776721.74</v>
      </c>
      <c r="AT144" s="4">
        <v>12943695.2</v>
      </c>
      <c r="AU144" s="4">
        <v>443930.58</v>
      </c>
      <c r="AV144" s="4">
        <v>40873000.84</v>
      </c>
      <c r="AW144" s="4">
        <v>-31900309.44</v>
      </c>
      <c r="AX144" s="4">
        <v>-2211940.41</v>
      </c>
      <c r="AY144" s="4">
        <v>-1303948.13</v>
      </c>
      <c r="AZ144" s="4">
        <v>-35416197.98</v>
      </c>
      <c r="BA144" s="4">
        <v>-2632850.57</v>
      </c>
      <c r="BB144" s="4">
        <v>886686.88</v>
      </c>
      <c r="BC144" s="4">
        <v>3445000</v>
      </c>
      <c r="BD144" s="4">
        <v>-1144121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-193887.7</v>
      </c>
      <c r="BM144" s="4">
        <v>-199433.98</v>
      </c>
      <c r="BN144" s="4">
        <v>0</v>
      </c>
      <c r="BO144" s="4">
        <v>360827.61</v>
      </c>
      <c r="BP144" s="4">
        <v>5817630.47</v>
      </c>
      <c r="BQ144" s="4">
        <v>391999.99</v>
      </c>
      <c r="BR144" s="4">
        <v>-3115236.4</v>
      </c>
      <c r="BS144" s="4">
        <v>0</v>
      </c>
      <c r="BT144" s="4">
        <v>-2723236.41</v>
      </c>
      <c r="BU144" s="4">
        <v>2237771.47</v>
      </c>
      <c r="BV144" s="4">
        <v>4201623.53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4201623.53</v>
      </c>
      <c r="CC144" s="4">
        <v>0</v>
      </c>
      <c r="CD144" s="4">
        <v>2347039.38</v>
      </c>
      <c r="CE144" s="4">
        <v>0</v>
      </c>
      <c r="CF144" s="4">
        <v>0</v>
      </c>
      <c r="CG144" s="4">
        <v>2347039.38</v>
      </c>
      <c r="CH144" s="4">
        <v>9863506.39</v>
      </c>
      <c r="CI144" s="4">
        <v>23698361.41</v>
      </c>
      <c r="CJ144" s="4">
        <v>13471024.82</v>
      </c>
      <c r="CK144" s="4">
        <v>463026.72</v>
      </c>
      <c r="CL144" s="4">
        <v>47495919.34</v>
      </c>
      <c r="CM144" s="4">
        <v>-37520224.04</v>
      </c>
      <c r="CN144" s="4">
        <v>-2422168.49</v>
      </c>
      <c r="CO144" s="4">
        <v>-2669485.19</v>
      </c>
      <c r="CP144" s="4">
        <v>-42611877.72</v>
      </c>
      <c r="CQ144" s="4">
        <v>-6579709.69</v>
      </c>
      <c r="CR144" s="4">
        <v>0</v>
      </c>
      <c r="CS144" s="4">
        <v>3279000</v>
      </c>
      <c r="CT144" s="4">
        <v>-290513.56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24585.94</v>
      </c>
      <c r="DC144" s="4">
        <v>-153453.48</v>
      </c>
      <c r="DD144" s="4">
        <v>0</v>
      </c>
      <c r="DE144" s="4">
        <v>-3566637.31</v>
      </c>
      <c r="DF144" s="4">
        <v>1317404.31</v>
      </c>
      <c r="DG144" s="4">
        <v>130000</v>
      </c>
      <c r="DH144" s="4">
        <v>-2049034</v>
      </c>
      <c r="DI144" s="4">
        <v>0</v>
      </c>
      <c r="DJ144" s="4">
        <v>-1919034</v>
      </c>
      <c r="DK144" s="4">
        <v>-981160.08</v>
      </c>
      <c r="DL144" s="4">
        <v>2282589.53</v>
      </c>
      <c r="DM144" s="4">
        <v>0</v>
      </c>
      <c r="DN144" s="4">
        <v>0</v>
      </c>
      <c r="DO144" s="4">
        <v>0</v>
      </c>
      <c r="DP144" s="4">
        <v>0</v>
      </c>
      <c r="DQ144" s="4">
        <v>0</v>
      </c>
      <c r="DR144" s="4">
        <v>2282589.53</v>
      </c>
      <c r="DS144" s="4">
        <v>0</v>
      </c>
      <c r="DT144" s="4">
        <v>1365879.3</v>
      </c>
      <c r="DU144" s="4">
        <v>0</v>
      </c>
      <c r="DV144" s="4">
        <v>0</v>
      </c>
      <c r="DW144" s="4">
        <v>1365879.3</v>
      </c>
      <c r="DX144" s="11">
        <f>('KOV järjest'!Z144+Z144+BP144+DF144)/CL144</f>
        <v>0.08682816265705742</v>
      </c>
      <c r="DY144" s="11">
        <f t="shared" si="2"/>
        <v>0.019300820843949153</v>
      </c>
    </row>
    <row r="145" spans="1:129" ht="12.75">
      <c r="A145" s="3" t="s">
        <v>204</v>
      </c>
      <c r="B145" s="4">
        <v>602281.36</v>
      </c>
      <c r="C145" s="4">
        <v>4156998.82</v>
      </c>
      <c r="D145" s="4">
        <v>3761776.87</v>
      </c>
      <c r="E145" s="4">
        <v>61245.89</v>
      </c>
      <c r="F145" s="4">
        <v>8582302.94</v>
      </c>
      <c r="G145" s="4">
        <v>-6912615.78</v>
      </c>
      <c r="H145" s="4">
        <v>-557336.18</v>
      </c>
      <c r="I145" s="4">
        <v>-416014.37</v>
      </c>
      <c r="J145" s="4">
        <v>-7885966.33</v>
      </c>
      <c r="K145" s="4">
        <v>-408502</v>
      </c>
      <c r="L145" s="4">
        <v>30339.04</v>
      </c>
      <c r="M145" s="4">
        <v>513178</v>
      </c>
      <c r="N145" s="4">
        <v>-90052</v>
      </c>
      <c r="O145" s="4">
        <v>0</v>
      </c>
      <c r="P145" s="4">
        <v>0</v>
      </c>
      <c r="Q145" s="4">
        <v>0</v>
      </c>
      <c r="R145" s="4">
        <v>-31300</v>
      </c>
      <c r="S145" s="4">
        <v>0</v>
      </c>
      <c r="T145" s="4">
        <v>0</v>
      </c>
      <c r="U145" s="4">
        <v>0</v>
      </c>
      <c r="V145" s="4">
        <v>-9283.06</v>
      </c>
      <c r="W145" s="4">
        <v>-14974.79</v>
      </c>
      <c r="X145" s="4">
        <v>0</v>
      </c>
      <c r="Y145" s="4">
        <v>4379.98</v>
      </c>
      <c r="Z145" s="4">
        <v>700716.59</v>
      </c>
      <c r="AA145" s="4">
        <v>0</v>
      </c>
      <c r="AB145" s="4">
        <v>-579027.08</v>
      </c>
      <c r="AC145" s="4">
        <v>0</v>
      </c>
      <c r="AD145" s="4">
        <v>-579027.08</v>
      </c>
      <c r="AE145" s="4">
        <v>116015.72</v>
      </c>
      <c r="AF145" s="4">
        <v>160042.26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160042.26</v>
      </c>
      <c r="AM145" s="4">
        <v>0</v>
      </c>
      <c r="AN145" s="4">
        <v>282121.04</v>
      </c>
      <c r="AO145" s="4">
        <v>50454</v>
      </c>
      <c r="AP145" s="4">
        <v>0</v>
      </c>
      <c r="AQ145" s="4">
        <v>332575.04</v>
      </c>
      <c r="AR145" s="4">
        <v>645034.37</v>
      </c>
      <c r="AS145" s="4">
        <v>5202049.91</v>
      </c>
      <c r="AT145" s="4">
        <v>3988491.6</v>
      </c>
      <c r="AU145" s="4">
        <v>75788.18</v>
      </c>
      <c r="AV145" s="4">
        <v>9911364.06</v>
      </c>
      <c r="AW145" s="4">
        <v>-8158087.42</v>
      </c>
      <c r="AX145" s="4">
        <v>-526172.75</v>
      </c>
      <c r="AY145" s="4">
        <v>-1353647.83</v>
      </c>
      <c r="AZ145" s="4">
        <v>-10037908</v>
      </c>
      <c r="BA145" s="4">
        <v>-6233243.2</v>
      </c>
      <c r="BB145" s="4">
        <v>46143.94</v>
      </c>
      <c r="BC145" s="4">
        <v>1972205.31</v>
      </c>
      <c r="BD145" s="4">
        <v>-55512.25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-58933.22</v>
      </c>
      <c r="BM145" s="4">
        <v>-66518.66</v>
      </c>
      <c r="BN145" s="4">
        <v>0</v>
      </c>
      <c r="BO145" s="4">
        <v>-4329339.42</v>
      </c>
      <c r="BP145" s="4">
        <v>-4455883.36</v>
      </c>
      <c r="BQ145" s="4">
        <v>5296609.28</v>
      </c>
      <c r="BR145" s="4">
        <v>-201714.33</v>
      </c>
      <c r="BS145" s="4">
        <v>0</v>
      </c>
      <c r="BT145" s="4">
        <v>5094894.95</v>
      </c>
      <c r="BU145" s="4">
        <v>488649.6</v>
      </c>
      <c r="BV145" s="4">
        <v>5254937.21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5254937.21</v>
      </c>
      <c r="CC145" s="4">
        <v>0</v>
      </c>
      <c r="CD145" s="4">
        <v>272308.64</v>
      </c>
      <c r="CE145" s="4">
        <v>548916</v>
      </c>
      <c r="CF145" s="4">
        <v>0</v>
      </c>
      <c r="CG145" s="4">
        <v>821224.64</v>
      </c>
      <c r="CH145" s="4">
        <v>796497.13</v>
      </c>
      <c r="CI145" s="4">
        <v>6421793.25</v>
      </c>
      <c r="CJ145" s="4">
        <v>4629495.09</v>
      </c>
      <c r="CK145" s="4">
        <v>49584.98</v>
      </c>
      <c r="CL145" s="4">
        <v>11897370.45</v>
      </c>
      <c r="CM145" s="4">
        <v>-9862665.91</v>
      </c>
      <c r="CN145" s="4">
        <v>-478080.74</v>
      </c>
      <c r="CO145" s="4">
        <v>-654409.98</v>
      </c>
      <c r="CP145" s="4">
        <v>-10995156.63</v>
      </c>
      <c r="CQ145" s="4">
        <v>-2001923.3</v>
      </c>
      <c r="CR145" s="4">
        <v>0</v>
      </c>
      <c r="CS145" s="4">
        <v>3331831</v>
      </c>
      <c r="CT145" s="4">
        <v>-26436.51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-131128.48</v>
      </c>
      <c r="DC145" s="4">
        <v>-213702.65</v>
      </c>
      <c r="DD145" s="4">
        <v>0</v>
      </c>
      <c r="DE145" s="4">
        <v>1172342.71</v>
      </c>
      <c r="DF145" s="4">
        <v>2074556.53</v>
      </c>
      <c r="DG145" s="4">
        <v>0</v>
      </c>
      <c r="DH145" s="4">
        <v>-387613.46</v>
      </c>
      <c r="DI145" s="4">
        <v>0</v>
      </c>
      <c r="DJ145" s="4">
        <v>-387613.46</v>
      </c>
      <c r="DK145" s="4">
        <v>1434918.01</v>
      </c>
      <c r="DL145" s="4">
        <v>4867323.75</v>
      </c>
      <c r="DM145" s="4">
        <v>0</v>
      </c>
      <c r="DN145" s="4">
        <v>0</v>
      </c>
      <c r="DO145" s="4">
        <v>0</v>
      </c>
      <c r="DP145" s="4">
        <v>0</v>
      </c>
      <c r="DQ145" s="4">
        <v>0</v>
      </c>
      <c r="DR145" s="4">
        <v>4867323.75</v>
      </c>
      <c r="DS145" s="4">
        <v>0</v>
      </c>
      <c r="DT145" s="4">
        <v>1664784.65</v>
      </c>
      <c r="DU145" s="4">
        <v>591358</v>
      </c>
      <c r="DV145" s="4">
        <v>0</v>
      </c>
      <c r="DW145" s="4">
        <v>2256142.65</v>
      </c>
      <c r="DX145" s="11">
        <f>('KOV järjest'!Z145+Z145+BP145+DF145)/CL145</f>
        <v>-0.10508222260154976</v>
      </c>
      <c r="DY145" s="11">
        <f t="shared" si="2"/>
        <v>0.2194754808193772</v>
      </c>
    </row>
    <row r="146" spans="1:129" ht="12.75">
      <c r="A146" s="3" t="s">
        <v>205</v>
      </c>
      <c r="B146" s="4">
        <v>660533.26</v>
      </c>
      <c r="C146" s="4">
        <v>8326202.54</v>
      </c>
      <c r="D146" s="4">
        <v>6775437.16</v>
      </c>
      <c r="E146" s="4">
        <v>343851.75</v>
      </c>
      <c r="F146" s="4">
        <v>16106024.71</v>
      </c>
      <c r="G146" s="4">
        <v>-13234716.5</v>
      </c>
      <c r="H146" s="4">
        <v>-1809215.69</v>
      </c>
      <c r="I146" s="4">
        <v>-1073596.48</v>
      </c>
      <c r="J146" s="4">
        <v>-16117528.67</v>
      </c>
      <c r="K146" s="4">
        <v>-2818420.24</v>
      </c>
      <c r="L146" s="4">
        <v>73267</v>
      </c>
      <c r="M146" s="4">
        <v>2215500</v>
      </c>
      <c r="N146" s="4">
        <v>-152500</v>
      </c>
      <c r="O146" s="4">
        <v>0</v>
      </c>
      <c r="P146" s="4">
        <v>-10000</v>
      </c>
      <c r="Q146" s="4">
        <v>0</v>
      </c>
      <c r="R146" s="4">
        <v>-177000</v>
      </c>
      <c r="S146" s="4">
        <v>0</v>
      </c>
      <c r="T146" s="4">
        <v>0</v>
      </c>
      <c r="U146" s="4">
        <v>0</v>
      </c>
      <c r="V146" s="4">
        <v>-56999.89</v>
      </c>
      <c r="W146" s="4">
        <v>-68764.69</v>
      </c>
      <c r="X146" s="4">
        <v>0</v>
      </c>
      <c r="Y146" s="4">
        <v>-926153.13</v>
      </c>
      <c r="Z146" s="4">
        <v>-937657.09</v>
      </c>
      <c r="AA146" s="4">
        <v>2798922.03</v>
      </c>
      <c r="AB146" s="4">
        <v>-588979.93</v>
      </c>
      <c r="AC146" s="4">
        <v>0</v>
      </c>
      <c r="AD146" s="4">
        <v>2209942.1</v>
      </c>
      <c r="AE146" s="4">
        <v>1163203.61</v>
      </c>
      <c r="AF146" s="4">
        <v>4185745.45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4185745.45</v>
      </c>
      <c r="AM146" s="4">
        <v>0</v>
      </c>
      <c r="AN146" s="4">
        <v>2362522.48</v>
      </c>
      <c r="AO146" s="4">
        <v>0</v>
      </c>
      <c r="AP146" s="4">
        <v>0</v>
      </c>
      <c r="AQ146" s="4">
        <v>2362522.48</v>
      </c>
      <c r="AR146" s="4">
        <v>698345.27</v>
      </c>
      <c r="AS146" s="4">
        <v>10451130.47</v>
      </c>
      <c r="AT146" s="4">
        <v>7511476.84</v>
      </c>
      <c r="AU146" s="4">
        <v>915865.5</v>
      </c>
      <c r="AV146" s="4">
        <v>19576818.08</v>
      </c>
      <c r="AW146" s="4">
        <v>-14779711.18</v>
      </c>
      <c r="AX146" s="4">
        <v>-1775380.05</v>
      </c>
      <c r="AY146" s="4">
        <v>-1059905.19</v>
      </c>
      <c r="AZ146" s="4">
        <v>-17614996.42</v>
      </c>
      <c r="BA146" s="4">
        <v>-2922418.97</v>
      </c>
      <c r="BB146" s="4">
        <v>0</v>
      </c>
      <c r="BC146" s="4">
        <v>3705863.41</v>
      </c>
      <c r="BD146" s="4">
        <v>-50000</v>
      </c>
      <c r="BE146" s="4">
        <v>0</v>
      </c>
      <c r="BF146" s="4">
        <v>0</v>
      </c>
      <c r="BG146" s="4">
        <v>0</v>
      </c>
      <c r="BH146" s="4">
        <v>-354000</v>
      </c>
      <c r="BI146" s="4">
        <v>0</v>
      </c>
      <c r="BJ146" s="4">
        <v>0</v>
      </c>
      <c r="BK146" s="4">
        <v>0</v>
      </c>
      <c r="BL146" s="4">
        <v>-78892.43</v>
      </c>
      <c r="BM146" s="4">
        <v>-139802.12</v>
      </c>
      <c r="BN146" s="4">
        <v>0</v>
      </c>
      <c r="BO146" s="4">
        <v>300552.01</v>
      </c>
      <c r="BP146" s="4">
        <v>2262373.67</v>
      </c>
      <c r="BQ146" s="4">
        <v>0</v>
      </c>
      <c r="BR146" s="4">
        <v>-48368.48</v>
      </c>
      <c r="BS146" s="4">
        <v>0</v>
      </c>
      <c r="BT146" s="4">
        <v>-48368.48</v>
      </c>
      <c r="BU146" s="4">
        <v>2043487.24</v>
      </c>
      <c r="BV146" s="4">
        <v>4137376.97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4137376.97</v>
      </c>
      <c r="CC146" s="4">
        <v>0</v>
      </c>
      <c r="CD146" s="4">
        <v>4406009.72</v>
      </c>
      <c r="CE146" s="4">
        <v>0</v>
      </c>
      <c r="CF146" s="4">
        <v>0</v>
      </c>
      <c r="CG146" s="4">
        <v>4406009.72</v>
      </c>
      <c r="CH146" s="4">
        <v>686027.78</v>
      </c>
      <c r="CI146" s="4">
        <v>12984282.33</v>
      </c>
      <c r="CJ146" s="4">
        <v>8289276.92</v>
      </c>
      <c r="CK146" s="4">
        <v>2069737.09</v>
      </c>
      <c r="CL146" s="4">
        <v>24029324.12</v>
      </c>
      <c r="CM146" s="4">
        <v>-17988301.02</v>
      </c>
      <c r="CN146" s="4">
        <v>-1447698.66</v>
      </c>
      <c r="CO146" s="4">
        <v>-1546693.02</v>
      </c>
      <c r="CP146" s="4">
        <v>-20982692.7</v>
      </c>
      <c r="CQ146" s="4">
        <v>-3060320.74</v>
      </c>
      <c r="CR146" s="4">
        <v>0</v>
      </c>
      <c r="CS146" s="4">
        <v>2044455</v>
      </c>
      <c r="CT146" s="4">
        <v>0</v>
      </c>
      <c r="CU146" s="4">
        <v>0</v>
      </c>
      <c r="CV146" s="4">
        <v>0</v>
      </c>
      <c r="CW146" s="4">
        <v>0</v>
      </c>
      <c r="CX146" s="4">
        <v>-354000</v>
      </c>
      <c r="CY146" s="4">
        <v>0</v>
      </c>
      <c r="CZ146" s="4">
        <v>0</v>
      </c>
      <c r="DA146" s="4">
        <v>0</v>
      </c>
      <c r="DB146" s="4">
        <v>-22859.76</v>
      </c>
      <c r="DC146" s="4">
        <v>-187218.23</v>
      </c>
      <c r="DD146" s="4">
        <v>0</v>
      </c>
      <c r="DE146" s="4">
        <v>-1392725.5</v>
      </c>
      <c r="DF146" s="4">
        <v>1653905.92</v>
      </c>
      <c r="DG146" s="4">
        <v>0</v>
      </c>
      <c r="DH146" s="4">
        <v>0</v>
      </c>
      <c r="DI146" s="4">
        <v>0</v>
      </c>
      <c r="DJ146" s="4">
        <v>0</v>
      </c>
      <c r="DK146" s="4">
        <v>2664739.2</v>
      </c>
      <c r="DL146" s="4">
        <v>4138481.9</v>
      </c>
      <c r="DM146" s="4">
        <v>0</v>
      </c>
      <c r="DN146" s="4">
        <v>0</v>
      </c>
      <c r="DO146" s="4">
        <v>0</v>
      </c>
      <c r="DP146" s="4">
        <v>0</v>
      </c>
      <c r="DQ146" s="4">
        <v>0</v>
      </c>
      <c r="DR146" s="4">
        <v>4138481.9</v>
      </c>
      <c r="DS146" s="4">
        <v>0</v>
      </c>
      <c r="DT146" s="4">
        <v>7070748.92</v>
      </c>
      <c r="DU146" s="4">
        <v>0</v>
      </c>
      <c r="DV146" s="4">
        <v>0</v>
      </c>
      <c r="DW146" s="4">
        <v>7070748.92</v>
      </c>
      <c r="DX146" s="11">
        <f>('KOV järjest'!Z146+Z146+BP146+DF146)/CL146</f>
        <v>0.08003724534221313</v>
      </c>
      <c r="DY146" s="11">
        <f t="shared" si="2"/>
        <v>0</v>
      </c>
    </row>
    <row r="147" spans="1:129" ht="12.75">
      <c r="A147" s="3" t="s">
        <v>206</v>
      </c>
      <c r="B147" s="4">
        <v>4773373.88</v>
      </c>
      <c r="C147" s="4">
        <v>6822432.89</v>
      </c>
      <c r="D147" s="4">
        <v>7175828.8</v>
      </c>
      <c r="E147" s="4">
        <v>2677723.96</v>
      </c>
      <c r="F147" s="4">
        <v>21449359.53</v>
      </c>
      <c r="G147" s="4">
        <v>-12533872.87</v>
      </c>
      <c r="H147" s="4">
        <v>-897090.99</v>
      </c>
      <c r="I147" s="4">
        <v>-1056637.12</v>
      </c>
      <c r="J147" s="4">
        <v>-14487600.98</v>
      </c>
      <c r="K147" s="4">
        <v>-1660682.96</v>
      </c>
      <c r="L147" s="4">
        <v>75300</v>
      </c>
      <c r="M147" s="4">
        <v>372243.65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7486722.59</v>
      </c>
      <c r="W147" s="4">
        <v>-335941.75</v>
      </c>
      <c r="X147" s="4">
        <v>0</v>
      </c>
      <c r="Y147" s="4">
        <v>6273583.28</v>
      </c>
      <c r="Z147" s="4">
        <v>13235341.83</v>
      </c>
      <c r="AA147" s="4">
        <v>6115000</v>
      </c>
      <c r="AB147" s="4">
        <v>-6000000</v>
      </c>
      <c r="AC147" s="4">
        <v>241465</v>
      </c>
      <c r="AD147" s="4">
        <v>356465</v>
      </c>
      <c r="AE147" s="4">
        <v>639301.54</v>
      </c>
      <c r="AF147" s="4">
        <v>6356465</v>
      </c>
      <c r="AG147" s="4">
        <v>0</v>
      </c>
      <c r="AH147" s="4">
        <v>5537808.98</v>
      </c>
      <c r="AI147" s="4">
        <v>0</v>
      </c>
      <c r="AJ147" s="4">
        <v>0</v>
      </c>
      <c r="AK147" s="4">
        <v>0</v>
      </c>
      <c r="AL147" s="4">
        <v>11894273.98</v>
      </c>
      <c r="AM147" s="4">
        <v>0</v>
      </c>
      <c r="AN147" s="4">
        <v>737670.62</v>
      </c>
      <c r="AO147" s="4">
        <v>0</v>
      </c>
      <c r="AP147" s="4">
        <v>0</v>
      </c>
      <c r="AQ147" s="4">
        <v>737670.62</v>
      </c>
      <c r="AR147" s="4">
        <v>6281694.71</v>
      </c>
      <c r="AS147" s="4">
        <v>8339408.19</v>
      </c>
      <c r="AT147" s="4">
        <v>5496889.54</v>
      </c>
      <c r="AU147" s="4">
        <v>265188.55</v>
      </c>
      <c r="AV147" s="4">
        <v>20383180.99</v>
      </c>
      <c r="AW147" s="4">
        <v>-12648012.86</v>
      </c>
      <c r="AX147" s="4">
        <v>-908706.35</v>
      </c>
      <c r="AY147" s="4">
        <v>-884634.94</v>
      </c>
      <c r="AZ147" s="4">
        <v>-14441354.15</v>
      </c>
      <c r="BA147" s="4">
        <v>-2787683.08</v>
      </c>
      <c r="BB147" s="4">
        <v>41924</v>
      </c>
      <c r="BC147" s="4">
        <v>1995889.62</v>
      </c>
      <c r="BD147" s="4">
        <v>-25426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155458.73</v>
      </c>
      <c r="BM147" s="4">
        <v>-328663.92</v>
      </c>
      <c r="BN147" s="4">
        <v>0</v>
      </c>
      <c r="BO147" s="4">
        <v>-619836.73</v>
      </c>
      <c r="BP147" s="4">
        <v>5321990.11</v>
      </c>
      <c r="BQ147" s="4">
        <v>1050000</v>
      </c>
      <c r="BR147" s="4">
        <v>-1405000</v>
      </c>
      <c r="BS147" s="4">
        <v>-241465</v>
      </c>
      <c r="BT147" s="4">
        <v>-596465</v>
      </c>
      <c r="BU147" s="4">
        <v>-209099.13</v>
      </c>
      <c r="BV147" s="4">
        <v>5760000</v>
      </c>
      <c r="BW147" s="4">
        <v>0</v>
      </c>
      <c r="BX147" s="4">
        <v>2096791.27</v>
      </c>
      <c r="BY147" s="4">
        <v>0</v>
      </c>
      <c r="BZ147" s="4">
        <v>0</v>
      </c>
      <c r="CA147" s="4">
        <v>0</v>
      </c>
      <c r="CB147" s="4">
        <v>7856791.27</v>
      </c>
      <c r="CC147" s="4">
        <v>0</v>
      </c>
      <c r="CD147" s="4">
        <v>528571.49</v>
      </c>
      <c r="CE147" s="4">
        <v>0</v>
      </c>
      <c r="CF147" s="4">
        <v>0</v>
      </c>
      <c r="CG147" s="4">
        <v>528571.49</v>
      </c>
      <c r="CH147" s="4">
        <v>6002560.58</v>
      </c>
      <c r="CI147" s="4">
        <v>9949322.97</v>
      </c>
      <c r="CJ147" s="4">
        <v>2651065.43</v>
      </c>
      <c r="CK147" s="4">
        <v>170182.72</v>
      </c>
      <c r="CL147" s="4">
        <v>18773131.7</v>
      </c>
      <c r="CM147" s="4">
        <v>-13601502.62</v>
      </c>
      <c r="CN147" s="4">
        <v>-635076.97</v>
      </c>
      <c r="CO147" s="4">
        <v>-549473.58</v>
      </c>
      <c r="CP147" s="4">
        <v>-14786053.17</v>
      </c>
      <c r="CQ147" s="4">
        <v>-1793128.78</v>
      </c>
      <c r="CR147" s="4">
        <v>849460</v>
      </c>
      <c r="CS147" s="4">
        <v>1598021.02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-785615.34</v>
      </c>
      <c r="DC147" s="4">
        <v>-237306.6</v>
      </c>
      <c r="DD147" s="4">
        <v>0</v>
      </c>
      <c r="DE147" s="4">
        <v>-131263.1</v>
      </c>
      <c r="DF147" s="4">
        <v>3855815.43</v>
      </c>
      <c r="DG147" s="4">
        <v>4712959.33</v>
      </c>
      <c r="DH147" s="4">
        <v>-6296502.21</v>
      </c>
      <c r="DI147" s="4">
        <v>0</v>
      </c>
      <c r="DJ147" s="4">
        <v>-1583542.88</v>
      </c>
      <c r="DK147" s="4">
        <v>1486783.81</v>
      </c>
      <c r="DL147" s="4">
        <v>4176457.12</v>
      </c>
      <c r="DM147" s="4">
        <v>0</v>
      </c>
      <c r="DN147" s="4">
        <v>493491.61</v>
      </c>
      <c r="DO147" s="4">
        <v>0</v>
      </c>
      <c r="DP147" s="4">
        <v>0</v>
      </c>
      <c r="DQ147" s="4">
        <v>0</v>
      </c>
      <c r="DR147" s="4">
        <v>4669948.73</v>
      </c>
      <c r="DS147" s="4">
        <v>0</v>
      </c>
      <c r="DT147" s="4">
        <v>2015355.3</v>
      </c>
      <c r="DU147" s="4">
        <v>0</v>
      </c>
      <c r="DV147" s="4">
        <v>0</v>
      </c>
      <c r="DW147" s="4">
        <v>2015355.3</v>
      </c>
      <c r="DX147" s="11">
        <f>('KOV järjest'!Z147+Z147+BP147+DF147)/CL147</f>
        <v>0.9623836682507267</v>
      </c>
      <c r="DY147" s="11">
        <f t="shared" si="2"/>
        <v>0.14140386763493493</v>
      </c>
    </row>
    <row r="148" spans="1:129" ht="12.75">
      <c r="A148" s="3" t="s">
        <v>207</v>
      </c>
      <c r="B148" s="4">
        <v>4422517.47</v>
      </c>
      <c r="C148" s="4">
        <v>25926927.58</v>
      </c>
      <c r="D148" s="4">
        <v>11589554.94</v>
      </c>
      <c r="E148" s="4">
        <v>127130.01</v>
      </c>
      <c r="F148" s="4">
        <v>42066130</v>
      </c>
      <c r="G148" s="4">
        <v>-32452360.02</v>
      </c>
      <c r="H148" s="4">
        <v>-3490834.92</v>
      </c>
      <c r="I148" s="4">
        <v>-1877665.32</v>
      </c>
      <c r="J148" s="4">
        <v>-37820860.26</v>
      </c>
      <c r="K148" s="4">
        <v>-2698147.18</v>
      </c>
      <c r="L148" s="4">
        <v>1041000</v>
      </c>
      <c r="M148" s="4">
        <v>0</v>
      </c>
      <c r="N148" s="4">
        <v>0</v>
      </c>
      <c r="O148" s="4">
        <v>0</v>
      </c>
      <c r="P148" s="4">
        <v>-50900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-308757.29</v>
      </c>
      <c r="W148" s="4">
        <v>-275372.54</v>
      </c>
      <c r="X148" s="4">
        <v>0</v>
      </c>
      <c r="Y148" s="4">
        <v>-2016804.47</v>
      </c>
      <c r="Z148" s="4">
        <v>2228465.27</v>
      </c>
      <c r="AA148" s="4">
        <v>0</v>
      </c>
      <c r="AB148" s="4">
        <v>-2172126.39</v>
      </c>
      <c r="AC148" s="4">
        <v>0</v>
      </c>
      <c r="AD148" s="4">
        <v>-2172126.39</v>
      </c>
      <c r="AE148" s="4">
        <v>-391887.55</v>
      </c>
      <c r="AF148" s="4">
        <v>8040875.03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8040875.03</v>
      </c>
      <c r="AM148" s="4">
        <v>0</v>
      </c>
      <c r="AN148" s="4">
        <v>2694861.34</v>
      </c>
      <c r="AO148" s="4">
        <v>0</v>
      </c>
      <c r="AP148" s="4">
        <v>0</v>
      </c>
      <c r="AQ148" s="4">
        <v>2694861.34</v>
      </c>
      <c r="AR148" s="4">
        <v>5257091.84</v>
      </c>
      <c r="AS148" s="4">
        <v>31694098.49</v>
      </c>
      <c r="AT148" s="4">
        <v>10735616.26</v>
      </c>
      <c r="AU148" s="4">
        <v>548929.22</v>
      </c>
      <c r="AV148" s="4">
        <v>48235735.81</v>
      </c>
      <c r="AW148" s="4">
        <v>-36212303.59</v>
      </c>
      <c r="AX148" s="4">
        <v>-3733304.52</v>
      </c>
      <c r="AY148" s="4">
        <v>-2937351.9</v>
      </c>
      <c r="AZ148" s="4">
        <v>-42882960.01</v>
      </c>
      <c r="BA148" s="4">
        <v>-5871415</v>
      </c>
      <c r="BB148" s="4">
        <v>1927368</v>
      </c>
      <c r="BC148" s="4">
        <v>1699000</v>
      </c>
      <c r="BD148" s="4">
        <v>-30000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-243797.59</v>
      </c>
      <c r="BM148" s="4">
        <v>-317227.61</v>
      </c>
      <c r="BN148" s="4">
        <v>0</v>
      </c>
      <c r="BO148" s="4">
        <v>-2518844.59</v>
      </c>
      <c r="BP148" s="4">
        <v>2833931.21</v>
      </c>
      <c r="BQ148" s="4">
        <v>2700000</v>
      </c>
      <c r="BR148" s="4">
        <v>-2642472.23</v>
      </c>
      <c r="BS148" s="4">
        <v>0</v>
      </c>
      <c r="BT148" s="4">
        <v>57527.77</v>
      </c>
      <c r="BU148" s="4">
        <v>2792360.06</v>
      </c>
      <c r="BV148" s="4">
        <v>8098402.8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8098402.8</v>
      </c>
      <c r="CC148" s="4">
        <v>0</v>
      </c>
      <c r="CD148" s="4">
        <v>5487221.4</v>
      </c>
      <c r="CE148" s="4">
        <v>0</v>
      </c>
      <c r="CF148" s="4">
        <v>0</v>
      </c>
      <c r="CG148" s="4">
        <v>5487221.4</v>
      </c>
      <c r="CH148" s="4">
        <v>6012917.5</v>
      </c>
      <c r="CI148" s="4">
        <v>40471349.36</v>
      </c>
      <c r="CJ148" s="4">
        <v>12619966.04</v>
      </c>
      <c r="CK148" s="4">
        <v>514445.26</v>
      </c>
      <c r="CL148" s="4">
        <v>59618678.16</v>
      </c>
      <c r="CM148" s="4">
        <v>-45183570.05</v>
      </c>
      <c r="CN148" s="4">
        <v>-4492718.89</v>
      </c>
      <c r="CO148" s="4">
        <v>-3915281.21</v>
      </c>
      <c r="CP148" s="4">
        <v>-53591570.15</v>
      </c>
      <c r="CQ148" s="4">
        <v>-9597811.06</v>
      </c>
      <c r="CR148" s="4">
        <v>0</v>
      </c>
      <c r="CS148" s="4">
        <v>3365956.21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-110688.2</v>
      </c>
      <c r="DC148" s="4">
        <v>-306408.24</v>
      </c>
      <c r="DD148" s="4">
        <v>0</v>
      </c>
      <c r="DE148" s="4">
        <v>-6342543.05</v>
      </c>
      <c r="DF148" s="4">
        <v>-315435.04</v>
      </c>
      <c r="DG148" s="4">
        <v>0</v>
      </c>
      <c r="DH148" s="4">
        <v>-2881217.31</v>
      </c>
      <c r="DI148" s="4">
        <v>0</v>
      </c>
      <c r="DJ148" s="4">
        <v>-2881217.31</v>
      </c>
      <c r="DK148" s="4">
        <v>-2358346.53</v>
      </c>
      <c r="DL148" s="4">
        <v>5217185.49</v>
      </c>
      <c r="DM148" s="4">
        <v>0</v>
      </c>
      <c r="DN148" s="4">
        <v>0</v>
      </c>
      <c r="DO148" s="4">
        <v>0</v>
      </c>
      <c r="DP148" s="4">
        <v>0</v>
      </c>
      <c r="DQ148" s="4">
        <v>0</v>
      </c>
      <c r="DR148" s="4">
        <v>5217185.49</v>
      </c>
      <c r="DS148" s="4">
        <v>0</v>
      </c>
      <c r="DT148" s="4">
        <v>3128874.87</v>
      </c>
      <c r="DU148" s="4">
        <v>0</v>
      </c>
      <c r="DV148" s="4">
        <v>0</v>
      </c>
      <c r="DW148" s="4">
        <v>3128874.87</v>
      </c>
      <c r="DX148" s="11">
        <f>('KOV järjest'!Z148+Z148+BP148+DF148)/CL148</f>
        <v>0.06988492329230132</v>
      </c>
      <c r="DY148" s="11">
        <f t="shared" si="2"/>
        <v>0.035027791364235776</v>
      </c>
    </row>
    <row r="149" spans="1:129" ht="12.75">
      <c r="A149" s="3" t="s">
        <v>208</v>
      </c>
      <c r="B149" s="4">
        <v>36551850.32</v>
      </c>
      <c r="C149" s="4">
        <v>59707221.95</v>
      </c>
      <c r="D149" s="4">
        <v>16242352.36</v>
      </c>
      <c r="E149" s="4">
        <v>2895322.88</v>
      </c>
      <c r="F149" s="4">
        <v>115396747.51</v>
      </c>
      <c r="G149" s="4">
        <v>-88685969.51</v>
      </c>
      <c r="H149" s="4">
        <v>-4891714.28</v>
      </c>
      <c r="I149" s="4">
        <v>-19486981.96</v>
      </c>
      <c r="J149" s="4">
        <v>-113064665.75</v>
      </c>
      <c r="K149" s="4">
        <v>-51650455.52</v>
      </c>
      <c r="L149" s="4">
        <v>36982562.78</v>
      </c>
      <c r="M149" s="4">
        <v>1380000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-237198.88</v>
      </c>
      <c r="W149" s="4">
        <v>-1035570.55</v>
      </c>
      <c r="X149" s="4">
        <v>0</v>
      </c>
      <c r="Y149" s="4">
        <v>-13525091.62</v>
      </c>
      <c r="Z149" s="4">
        <v>-11193009.86</v>
      </c>
      <c r="AA149" s="4">
        <v>3314373.43</v>
      </c>
      <c r="AB149" s="4">
        <v>-7092760.49</v>
      </c>
      <c r="AC149" s="4">
        <v>0</v>
      </c>
      <c r="AD149" s="4">
        <v>-3778387.06</v>
      </c>
      <c r="AE149" s="4">
        <v>-13126267.33</v>
      </c>
      <c r="AF149" s="4">
        <v>18482076.17</v>
      </c>
      <c r="AG149" s="4">
        <v>0</v>
      </c>
      <c r="AH149" s="4">
        <v>0</v>
      </c>
      <c r="AI149" s="4">
        <v>0</v>
      </c>
      <c r="AJ149" s="4">
        <v>0</v>
      </c>
      <c r="AK149" s="4">
        <v>36325.8</v>
      </c>
      <c r="AL149" s="4">
        <v>18518401.97</v>
      </c>
      <c r="AM149" s="4">
        <v>0</v>
      </c>
      <c r="AN149" s="4">
        <v>3282504.98</v>
      </c>
      <c r="AO149" s="4">
        <v>26999592</v>
      </c>
      <c r="AP149" s="4">
        <v>0</v>
      </c>
      <c r="AQ149" s="4">
        <v>30282096.98</v>
      </c>
      <c r="AR149" s="4">
        <v>38233920.96</v>
      </c>
      <c r="AS149" s="4">
        <v>78871814.21</v>
      </c>
      <c r="AT149" s="4">
        <v>16702769.47</v>
      </c>
      <c r="AU149" s="4">
        <v>4347911.42</v>
      </c>
      <c r="AV149" s="4">
        <v>138156416.06</v>
      </c>
      <c r="AW149" s="4">
        <v>-115017402.54</v>
      </c>
      <c r="AX149" s="4">
        <v>-5041619.61</v>
      </c>
      <c r="AY149" s="4">
        <v>-31350827.84</v>
      </c>
      <c r="AZ149" s="4">
        <v>-151409849.99</v>
      </c>
      <c r="BA149" s="4">
        <v>-105329664.04</v>
      </c>
      <c r="BB149" s="4">
        <v>59972753.24</v>
      </c>
      <c r="BC149" s="4">
        <v>9018000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-219678.23</v>
      </c>
      <c r="BM149" s="4">
        <v>-902204.92</v>
      </c>
      <c r="BN149" s="4">
        <v>0</v>
      </c>
      <c r="BO149" s="4">
        <v>-36558589.03</v>
      </c>
      <c r="BP149" s="4">
        <v>-49812022.96</v>
      </c>
      <c r="BQ149" s="4">
        <v>22499999.87</v>
      </c>
      <c r="BR149" s="4">
        <v>-3321118.77</v>
      </c>
      <c r="BS149" s="4">
        <v>0</v>
      </c>
      <c r="BT149" s="4">
        <v>19178881.1</v>
      </c>
      <c r="BU149" s="4">
        <v>-25655639.17</v>
      </c>
      <c r="BV149" s="4">
        <v>37660957.27</v>
      </c>
      <c r="BW149" s="4">
        <v>0</v>
      </c>
      <c r="BX149" s="4">
        <v>0</v>
      </c>
      <c r="BY149" s="4">
        <v>0</v>
      </c>
      <c r="BZ149" s="4">
        <v>0</v>
      </c>
      <c r="CA149" s="4">
        <v>26125.8</v>
      </c>
      <c r="CB149" s="4">
        <v>37687083.07</v>
      </c>
      <c r="CC149" s="4">
        <v>0</v>
      </c>
      <c r="CD149" s="4">
        <v>2969150.81</v>
      </c>
      <c r="CE149" s="4">
        <v>1657307</v>
      </c>
      <c r="CF149" s="4">
        <v>0</v>
      </c>
      <c r="CG149" s="4">
        <v>4626457.81</v>
      </c>
      <c r="CH149" s="4">
        <v>57371591.69</v>
      </c>
      <c r="CI149" s="4">
        <v>106792030.3</v>
      </c>
      <c r="CJ149" s="4">
        <v>19956196.53</v>
      </c>
      <c r="CK149" s="4">
        <v>3981918.58</v>
      </c>
      <c r="CL149" s="4">
        <v>188101737.1</v>
      </c>
      <c r="CM149" s="4">
        <v>-132636142.86</v>
      </c>
      <c r="CN149" s="4">
        <v>-6435005.51</v>
      </c>
      <c r="CO149" s="4">
        <v>-17580287.89</v>
      </c>
      <c r="CP149" s="4">
        <v>-156651436.26</v>
      </c>
      <c r="CQ149" s="4">
        <v>-38789058.22</v>
      </c>
      <c r="CR149" s="4">
        <v>206194662.09</v>
      </c>
      <c r="CS149" s="4">
        <v>10296115.1</v>
      </c>
      <c r="CT149" s="4">
        <v>0</v>
      </c>
      <c r="CU149" s="4">
        <v>6321625.52</v>
      </c>
      <c r="CV149" s="4">
        <v>0</v>
      </c>
      <c r="CW149" s="4">
        <v>0</v>
      </c>
      <c r="CX149" s="4">
        <v>-40000</v>
      </c>
      <c r="CY149" s="4">
        <v>0</v>
      </c>
      <c r="CZ149" s="4">
        <v>0</v>
      </c>
      <c r="DA149" s="4">
        <v>0</v>
      </c>
      <c r="DB149" s="4">
        <v>5151995.98</v>
      </c>
      <c r="DC149" s="4">
        <v>-1194038.84</v>
      </c>
      <c r="DD149" s="4">
        <v>0</v>
      </c>
      <c r="DE149" s="4">
        <v>189135340.47</v>
      </c>
      <c r="DF149" s="4">
        <v>220585641.31</v>
      </c>
      <c r="DG149" s="4">
        <v>4289485.51</v>
      </c>
      <c r="DH149" s="4">
        <v>-23753541.87</v>
      </c>
      <c r="DI149" s="4">
        <v>0</v>
      </c>
      <c r="DJ149" s="4">
        <v>-19464056.36</v>
      </c>
      <c r="DK149" s="4">
        <v>192516753.64</v>
      </c>
      <c r="DL149" s="4">
        <v>18196900.91</v>
      </c>
      <c r="DM149" s="4">
        <v>0</v>
      </c>
      <c r="DN149" s="4">
        <v>0</v>
      </c>
      <c r="DO149" s="4">
        <v>0</v>
      </c>
      <c r="DP149" s="4">
        <v>0</v>
      </c>
      <c r="DQ149" s="4">
        <v>15925.8</v>
      </c>
      <c r="DR149" s="4">
        <v>18212826.71</v>
      </c>
      <c r="DS149" s="4">
        <v>0</v>
      </c>
      <c r="DT149" s="4">
        <v>197143211.45</v>
      </c>
      <c r="DU149" s="4">
        <v>0</v>
      </c>
      <c r="DV149" s="4">
        <v>0</v>
      </c>
      <c r="DW149" s="4">
        <v>197143211.45</v>
      </c>
      <c r="DX149" s="11">
        <f>('KOV järjest'!Z149+Z149+BP149+DF149)/CL149</f>
        <v>1.0086691020781646</v>
      </c>
      <c r="DY149" s="11">
        <f t="shared" si="2"/>
        <v>0</v>
      </c>
    </row>
    <row r="150" spans="1:129" ht="12.75">
      <c r="A150" s="3" t="s">
        <v>209</v>
      </c>
      <c r="B150" s="4">
        <v>1039099.08</v>
      </c>
      <c r="C150" s="4">
        <v>8189502.95</v>
      </c>
      <c r="D150" s="4">
        <v>7131243.43</v>
      </c>
      <c r="E150" s="4">
        <v>71891.34</v>
      </c>
      <c r="F150" s="4">
        <v>16431736.8</v>
      </c>
      <c r="G150" s="4">
        <v>-13400709.76</v>
      </c>
      <c r="H150" s="4">
        <v>-1092398.48</v>
      </c>
      <c r="I150" s="4">
        <v>-1140526.58</v>
      </c>
      <c r="J150" s="4">
        <v>-15633634.82</v>
      </c>
      <c r="K150" s="4">
        <v>-4008084.02</v>
      </c>
      <c r="L150" s="4">
        <v>0</v>
      </c>
      <c r="M150" s="4">
        <v>4262432.69</v>
      </c>
      <c r="N150" s="4">
        <v>0</v>
      </c>
      <c r="O150" s="4">
        <v>0</v>
      </c>
      <c r="P150" s="4">
        <v>0</v>
      </c>
      <c r="Q150" s="4">
        <v>0</v>
      </c>
      <c r="R150" s="4">
        <v>-52500</v>
      </c>
      <c r="S150" s="4">
        <v>0</v>
      </c>
      <c r="T150" s="4">
        <v>0</v>
      </c>
      <c r="U150" s="4">
        <v>0</v>
      </c>
      <c r="V150" s="4">
        <v>-164759.9</v>
      </c>
      <c r="W150" s="4">
        <v>-161139.3</v>
      </c>
      <c r="X150" s="4">
        <v>0</v>
      </c>
      <c r="Y150" s="4">
        <v>37088.77</v>
      </c>
      <c r="Z150" s="4">
        <v>835190.75</v>
      </c>
      <c r="AA150" s="4">
        <v>603000</v>
      </c>
      <c r="AB150" s="4">
        <v>-859313.91</v>
      </c>
      <c r="AC150" s="4">
        <v>0</v>
      </c>
      <c r="AD150" s="4">
        <v>-256313.91</v>
      </c>
      <c r="AE150" s="4">
        <v>123902.18</v>
      </c>
      <c r="AF150" s="4">
        <v>4614834.33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4614834.33</v>
      </c>
      <c r="AM150" s="4">
        <v>0</v>
      </c>
      <c r="AN150" s="4">
        <v>1262384.22</v>
      </c>
      <c r="AO150" s="4">
        <v>0</v>
      </c>
      <c r="AP150" s="4">
        <v>0</v>
      </c>
      <c r="AQ150" s="4">
        <v>1262384.22</v>
      </c>
      <c r="AR150" s="4">
        <v>1215947.22</v>
      </c>
      <c r="AS150" s="4">
        <v>9858507.88</v>
      </c>
      <c r="AT150" s="4">
        <v>6772344.38</v>
      </c>
      <c r="AU150" s="4">
        <v>110441.43</v>
      </c>
      <c r="AV150" s="4">
        <v>17957240.91</v>
      </c>
      <c r="AW150" s="4">
        <v>-15119658.75</v>
      </c>
      <c r="AX150" s="4">
        <v>-1137711.45</v>
      </c>
      <c r="AY150" s="4">
        <v>-1620282.99</v>
      </c>
      <c r="AZ150" s="4">
        <v>-17877653.19</v>
      </c>
      <c r="BA150" s="4">
        <v>-5549037.37</v>
      </c>
      <c r="BB150" s="4">
        <v>50922.83</v>
      </c>
      <c r="BC150" s="4">
        <v>3906812</v>
      </c>
      <c r="BD150" s="4">
        <v>0</v>
      </c>
      <c r="BE150" s="4">
        <v>0</v>
      </c>
      <c r="BF150" s="4">
        <v>0</v>
      </c>
      <c r="BG150" s="4">
        <v>0</v>
      </c>
      <c r="BH150" s="4">
        <v>-618000</v>
      </c>
      <c r="BI150" s="4">
        <v>0</v>
      </c>
      <c r="BJ150" s="4">
        <v>0</v>
      </c>
      <c r="BK150" s="4">
        <v>0</v>
      </c>
      <c r="BL150" s="4">
        <v>-272432.43</v>
      </c>
      <c r="BM150" s="4">
        <v>-260383.69</v>
      </c>
      <c r="BN150" s="4">
        <v>0</v>
      </c>
      <c r="BO150" s="4">
        <v>-2481734.97</v>
      </c>
      <c r="BP150" s="4">
        <v>-2402147.25</v>
      </c>
      <c r="BQ150" s="4">
        <v>3900000</v>
      </c>
      <c r="BR150" s="4">
        <v>-1764097.8</v>
      </c>
      <c r="BS150" s="4">
        <v>0</v>
      </c>
      <c r="BT150" s="4">
        <v>2135902.2</v>
      </c>
      <c r="BU150" s="4">
        <v>-44510.64</v>
      </c>
      <c r="BV150" s="4">
        <v>6750736.53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6750736.53</v>
      </c>
      <c r="CC150" s="4">
        <v>0</v>
      </c>
      <c r="CD150" s="4">
        <v>1217873.58</v>
      </c>
      <c r="CE150" s="4">
        <v>0</v>
      </c>
      <c r="CF150" s="4">
        <v>0</v>
      </c>
      <c r="CG150" s="4">
        <v>1217873.58</v>
      </c>
      <c r="CH150" s="4">
        <v>973502.33</v>
      </c>
      <c r="CI150" s="4">
        <v>12147239.48</v>
      </c>
      <c r="CJ150" s="4">
        <v>7465087.7</v>
      </c>
      <c r="CK150" s="4">
        <v>97786.81</v>
      </c>
      <c r="CL150" s="4">
        <v>20683616.32</v>
      </c>
      <c r="CM150" s="4">
        <v>-16639494.25</v>
      </c>
      <c r="CN150" s="4">
        <v>-1170246.87</v>
      </c>
      <c r="CO150" s="4">
        <v>-1284349.99</v>
      </c>
      <c r="CP150" s="4">
        <v>-19094091.11</v>
      </c>
      <c r="CQ150" s="4">
        <v>-4088856.3</v>
      </c>
      <c r="CR150" s="4">
        <v>7500</v>
      </c>
      <c r="CS150" s="4">
        <v>2394382.84</v>
      </c>
      <c r="CT150" s="4">
        <v>-133178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-344803.65</v>
      </c>
      <c r="DC150" s="4">
        <v>-345703.87</v>
      </c>
      <c r="DD150" s="4">
        <v>0</v>
      </c>
      <c r="DE150" s="4">
        <v>-2164955.11</v>
      </c>
      <c r="DF150" s="4">
        <v>-575429.9</v>
      </c>
      <c r="DG150" s="4">
        <v>2700000</v>
      </c>
      <c r="DH150" s="4">
        <v>-2444977.53</v>
      </c>
      <c r="DI150" s="4">
        <v>0</v>
      </c>
      <c r="DJ150" s="4">
        <v>255022.47</v>
      </c>
      <c r="DK150" s="4">
        <v>-233032.1</v>
      </c>
      <c r="DL150" s="4">
        <v>7005759</v>
      </c>
      <c r="DM150" s="4">
        <v>0</v>
      </c>
      <c r="DN150" s="4">
        <v>0</v>
      </c>
      <c r="DO150" s="4">
        <v>0</v>
      </c>
      <c r="DP150" s="4">
        <v>0</v>
      </c>
      <c r="DQ150" s="4">
        <v>0</v>
      </c>
      <c r="DR150" s="4">
        <v>7005759</v>
      </c>
      <c r="DS150" s="4">
        <v>0</v>
      </c>
      <c r="DT150" s="4">
        <v>984841.48</v>
      </c>
      <c r="DU150" s="4">
        <v>0</v>
      </c>
      <c r="DV150" s="4">
        <v>0</v>
      </c>
      <c r="DW150" s="4">
        <v>984841.48</v>
      </c>
      <c r="DX150" s="11">
        <f>('KOV järjest'!Z150+Z150+BP150+DF150)/CL150</f>
        <v>-0.17081135645432433</v>
      </c>
      <c r="DY150" s="11">
        <f t="shared" si="2"/>
        <v>0.29109597793970293</v>
      </c>
    </row>
    <row r="151" spans="1:129" ht="12.75">
      <c r="A151" s="3" t="s">
        <v>210</v>
      </c>
      <c r="B151" s="4">
        <v>2962174.84</v>
      </c>
      <c r="C151" s="4">
        <v>7026159.13</v>
      </c>
      <c r="D151" s="4">
        <v>10036103.23</v>
      </c>
      <c r="E151" s="4">
        <v>133820.92</v>
      </c>
      <c r="F151" s="4">
        <v>20158258.12</v>
      </c>
      <c r="G151" s="4">
        <v>-16313634.53</v>
      </c>
      <c r="H151" s="4">
        <v>-957532.17</v>
      </c>
      <c r="I151" s="4">
        <v>-1269373.73</v>
      </c>
      <c r="J151" s="4">
        <v>-18540540.43</v>
      </c>
      <c r="K151" s="4">
        <v>-2947145.36</v>
      </c>
      <c r="L151" s="4">
        <v>120000</v>
      </c>
      <c r="M151" s="4">
        <v>1423370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37488.5</v>
      </c>
      <c r="V151" s="4">
        <v>-39306.95</v>
      </c>
      <c r="W151" s="4">
        <v>-40340.86</v>
      </c>
      <c r="X151" s="4">
        <v>0</v>
      </c>
      <c r="Y151" s="4">
        <v>-1405593.81</v>
      </c>
      <c r="Z151" s="4">
        <v>212123.88</v>
      </c>
      <c r="AA151" s="4">
        <v>0</v>
      </c>
      <c r="AB151" s="4">
        <v>-434892.91</v>
      </c>
      <c r="AC151" s="4">
        <v>0</v>
      </c>
      <c r="AD151" s="4">
        <v>-434892.91</v>
      </c>
      <c r="AE151" s="4">
        <v>-19707.55</v>
      </c>
      <c r="AF151" s="4">
        <v>243651.18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243651.18</v>
      </c>
      <c r="AM151" s="4">
        <v>0</v>
      </c>
      <c r="AN151" s="4">
        <v>1787211.77</v>
      </c>
      <c r="AO151" s="4">
        <v>0</v>
      </c>
      <c r="AP151" s="4">
        <v>0</v>
      </c>
      <c r="AQ151" s="4">
        <v>1787211.77</v>
      </c>
      <c r="AR151" s="4">
        <v>3313586.19</v>
      </c>
      <c r="AS151" s="4">
        <v>8770685.72</v>
      </c>
      <c r="AT151" s="4">
        <v>10590446.69</v>
      </c>
      <c r="AU151" s="4">
        <v>132544.95</v>
      </c>
      <c r="AV151" s="4">
        <v>22807263.55</v>
      </c>
      <c r="AW151" s="4">
        <v>-18459625.53</v>
      </c>
      <c r="AX151" s="4">
        <v>-827616.17</v>
      </c>
      <c r="AY151" s="4">
        <v>-1230888.19</v>
      </c>
      <c r="AZ151" s="4">
        <v>-20518129.89</v>
      </c>
      <c r="BA151" s="4">
        <v>-2249756.93</v>
      </c>
      <c r="BB151" s="4">
        <v>0</v>
      </c>
      <c r="BC151" s="4">
        <v>2116053.7</v>
      </c>
      <c r="BD151" s="4">
        <v>-17420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513.58</v>
      </c>
      <c r="BL151" s="4">
        <v>-6824.43</v>
      </c>
      <c r="BM151" s="4">
        <v>-15434.81</v>
      </c>
      <c r="BN151" s="4">
        <v>0</v>
      </c>
      <c r="BO151" s="4">
        <v>-157434.08</v>
      </c>
      <c r="BP151" s="4">
        <v>2131699.58</v>
      </c>
      <c r="BQ151" s="4">
        <v>0</v>
      </c>
      <c r="BR151" s="4">
        <v>-202425.83</v>
      </c>
      <c r="BS151" s="4">
        <v>0</v>
      </c>
      <c r="BT151" s="4">
        <v>-202425.83</v>
      </c>
      <c r="BU151" s="4">
        <v>2155498.67</v>
      </c>
      <c r="BV151" s="4">
        <v>39913.03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39913.03</v>
      </c>
      <c r="CC151" s="4">
        <v>0</v>
      </c>
      <c r="CD151" s="4">
        <v>3942710.44</v>
      </c>
      <c r="CE151" s="4">
        <v>0</v>
      </c>
      <c r="CF151" s="4">
        <v>0</v>
      </c>
      <c r="CG151" s="4">
        <v>3942710.44</v>
      </c>
      <c r="CH151" s="4">
        <v>3566609.07</v>
      </c>
      <c r="CI151" s="4">
        <v>11145870.96</v>
      </c>
      <c r="CJ151" s="4">
        <v>12097947.45</v>
      </c>
      <c r="CK151" s="4">
        <v>119639.53</v>
      </c>
      <c r="CL151" s="4">
        <v>26930067.01</v>
      </c>
      <c r="CM151" s="4">
        <v>-21054492.44</v>
      </c>
      <c r="CN151" s="4">
        <v>-1072947.16</v>
      </c>
      <c r="CO151" s="4">
        <v>-1247326.96</v>
      </c>
      <c r="CP151" s="4">
        <v>-23374766.56</v>
      </c>
      <c r="CQ151" s="4">
        <v>-4732497.21</v>
      </c>
      <c r="CR151" s="4">
        <v>84555</v>
      </c>
      <c r="CS151" s="4">
        <v>3219296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3986.02</v>
      </c>
      <c r="DC151" s="4">
        <v>-8843.79</v>
      </c>
      <c r="DD151" s="4">
        <v>0</v>
      </c>
      <c r="DE151" s="4">
        <v>-1424660.19</v>
      </c>
      <c r="DF151" s="4">
        <v>2130640.26</v>
      </c>
      <c r="DG151" s="4">
        <v>145000</v>
      </c>
      <c r="DH151" s="4">
        <v>-82377.8</v>
      </c>
      <c r="DI151" s="4">
        <v>0</v>
      </c>
      <c r="DJ151" s="4">
        <v>62622.2</v>
      </c>
      <c r="DK151" s="4">
        <v>2214245.41</v>
      </c>
      <c r="DL151" s="4">
        <v>102539.64</v>
      </c>
      <c r="DM151" s="4">
        <v>0</v>
      </c>
      <c r="DN151" s="4">
        <v>27560</v>
      </c>
      <c r="DO151" s="4">
        <v>0</v>
      </c>
      <c r="DP151" s="4">
        <v>0</v>
      </c>
      <c r="DQ151" s="4">
        <v>0</v>
      </c>
      <c r="DR151" s="4">
        <v>130099.64</v>
      </c>
      <c r="DS151" s="4">
        <v>0</v>
      </c>
      <c r="DT151" s="4">
        <v>6156955.85</v>
      </c>
      <c r="DU151" s="4">
        <v>0</v>
      </c>
      <c r="DV151" s="4">
        <v>0</v>
      </c>
      <c r="DW151" s="4">
        <v>6156955.85</v>
      </c>
      <c r="DX151" s="11">
        <f>('KOV järjest'!Z151+Z151+BP151+DF151)/CL151</f>
        <v>0.20655315814604056</v>
      </c>
      <c r="DY151" s="11">
        <f t="shared" si="2"/>
        <v>0</v>
      </c>
    </row>
    <row r="152" spans="1:129" ht="12.75">
      <c r="A152" s="3" t="s">
        <v>212</v>
      </c>
      <c r="B152" s="4">
        <v>924721.98</v>
      </c>
      <c r="C152" s="4">
        <v>9020775.98</v>
      </c>
      <c r="D152" s="4">
        <v>7482506.05</v>
      </c>
      <c r="E152" s="4">
        <v>594658.66</v>
      </c>
      <c r="F152" s="4">
        <v>18022662.67</v>
      </c>
      <c r="G152" s="4">
        <v>-14431701.9</v>
      </c>
      <c r="H152" s="4">
        <v>-1228390.55</v>
      </c>
      <c r="I152" s="4">
        <v>-977591.2</v>
      </c>
      <c r="J152" s="4">
        <v>-16637683.65</v>
      </c>
      <c r="K152" s="4">
        <v>-8124484.68</v>
      </c>
      <c r="L152" s="4">
        <v>44066</v>
      </c>
      <c r="M152" s="4">
        <v>7425444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-99334.62</v>
      </c>
      <c r="W152" s="4">
        <v>-101112.76</v>
      </c>
      <c r="X152" s="4">
        <v>0</v>
      </c>
      <c r="Y152" s="4">
        <v>-754309.3</v>
      </c>
      <c r="Z152" s="4">
        <v>630669.72</v>
      </c>
      <c r="AA152" s="4">
        <v>0</v>
      </c>
      <c r="AB152" s="4">
        <v>-400000</v>
      </c>
      <c r="AC152" s="4">
        <v>0</v>
      </c>
      <c r="AD152" s="4">
        <v>-400000</v>
      </c>
      <c r="AE152" s="4">
        <v>275963.86</v>
      </c>
      <c r="AF152" s="4">
        <v>2950000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2950000</v>
      </c>
      <c r="AM152" s="4">
        <v>0</v>
      </c>
      <c r="AN152" s="4">
        <v>837961.43</v>
      </c>
      <c r="AO152" s="4">
        <v>0</v>
      </c>
      <c r="AP152" s="4">
        <v>0</v>
      </c>
      <c r="AQ152" s="4">
        <v>837961.43</v>
      </c>
      <c r="AR152" s="4">
        <v>967646.51</v>
      </c>
      <c r="AS152" s="4">
        <v>11963290.44</v>
      </c>
      <c r="AT152" s="4">
        <v>7994418.51</v>
      </c>
      <c r="AU152" s="4">
        <v>563970.24</v>
      </c>
      <c r="AV152" s="4">
        <v>21489325.7</v>
      </c>
      <c r="AW152" s="4">
        <v>-16977265.92</v>
      </c>
      <c r="AX152" s="4">
        <v>-1389994.01</v>
      </c>
      <c r="AY152" s="4">
        <v>-1656814.06</v>
      </c>
      <c r="AZ152" s="4">
        <v>-20024073.99</v>
      </c>
      <c r="BA152" s="4">
        <v>-5053872.28</v>
      </c>
      <c r="BB152" s="4">
        <v>0</v>
      </c>
      <c r="BC152" s="4">
        <v>4350531.35</v>
      </c>
      <c r="BD152" s="4">
        <v>-20730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-102350.96</v>
      </c>
      <c r="BM152" s="4">
        <v>-105335.54</v>
      </c>
      <c r="BN152" s="4">
        <v>0</v>
      </c>
      <c r="BO152" s="4">
        <v>-826421.89</v>
      </c>
      <c r="BP152" s="4">
        <v>638829.82</v>
      </c>
      <c r="BQ152" s="4">
        <v>0</v>
      </c>
      <c r="BR152" s="4">
        <v>-400000</v>
      </c>
      <c r="BS152" s="4">
        <v>0</v>
      </c>
      <c r="BT152" s="4">
        <v>-400000</v>
      </c>
      <c r="BU152" s="4">
        <v>622082.61</v>
      </c>
      <c r="BV152" s="4">
        <v>2550000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2550000</v>
      </c>
      <c r="CC152" s="4">
        <v>0</v>
      </c>
      <c r="CD152" s="4">
        <v>1460044.04</v>
      </c>
      <c r="CE152" s="4">
        <v>0</v>
      </c>
      <c r="CF152" s="4">
        <v>0</v>
      </c>
      <c r="CG152" s="4">
        <v>1460044.04</v>
      </c>
      <c r="CH152" s="4">
        <v>1348960.4</v>
      </c>
      <c r="CI152" s="4">
        <v>14855652.93</v>
      </c>
      <c r="CJ152" s="4">
        <v>9909222.16</v>
      </c>
      <c r="CK152" s="4">
        <v>1236311.6</v>
      </c>
      <c r="CL152" s="4">
        <v>27350147.09</v>
      </c>
      <c r="CM152" s="4">
        <v>-21054947.1</v>
      </c>
      <c r="CN152" s="4">
        <v>-1596461.67</v>
      </c>
      <c r="CO152" s="4">
        <v>-1717449.36</v>
      </c>
      <c r="CP152" s="4">
        <v>-24368858.13</v>
      </c>
      <c r="CQ152" s="4">
        <v>-62341</v>
      </c>
      <c r="CR152" s="4">
        <v>0</v>
      </c>
      <c r="CS152" s="4">
        <v>635593.2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-20341.6</v>
      </c>
      <c r="DC152" s="4">
        <v>-119625.25</v>
      </c>
      <c r="DD152" s="4">
        <v>0</v>
      </c>
      <c r="DE152" s="4">
        <v>552910.6</v>
      </c>
      <c r="DF152" s="4">
        <v>3534199.56</v>
      </c>
      <c r="DG152" s="4">
        <v>0</v>
      </c>
      <c r="DH152" s="4">
        <v>-400000</v>
      </c>
      <c r="DI152" s="4">
        <v>0</v>
      </c>
      <c r="DJ152" s="4">
        <v>-400000</v>
      </c>
      <c r="DK152" s="4">
        <v>3086774.69</v>
      </c>
      <c r="DL152" s="4">
        <v>2150000</v>
      </c>
      <c r="DM152" s="4">
        <v>0</v>
      </c>
      <c r="DN152" s="4">
        <v>0</v>
      </c>
      <c r="DO152" s="4">
        <v>0</v>
      </c>
      <c r="DP152" s="4">
        <v>0</v>
      </c>
      <c r="DQ152" s="4">
        <v>0</v>
      </c>
      <c r="DR152" s="4">
        <v>2150000</v>
      </c>
      <c r="DS152" s="4">
        <v>0</v>
      </c>
      <c r="DT152" s="4">
        <v>4546818.73</v>
      </c>
      <c r="DU152" s="4">
        <v>0</v>
      </c>
      <c r="DV152" s="4">
        <v>0</v>
      </c>
      <c r="DW152" s="4">
        <v>4546818.73</v>
      </c>
      <c r="DX152" s="11">
        <f>('KOV järjest'!Z152+Z152+BP152+DF152)/CL152</f>
        <v>0.19298525352098939</v>
      </c>
      <c r="DY152" s="11">
        <f t="shared" si="2"/>
        <v>0</v>
      </c>
    </row>
    <row r="153" spans="1:129" ht="12.75">
      <c r="A153" s="3" t="s">
        <v>211</v>
      </c>
      <c r="B153" s="4">
        <v>50698725.51</v>
      </c>
      <c r="C153" s="4">
        <v>81340106.01</v>
      </c>
      <c r="D153" s="4">
        <v>61700715.47</v>
      </c>
      <c r="E153" s="4">
        <v>892912.9</v>
      </c>
      <c r="F153" s="4">
        <v>194632459.89</v>
      </c>
      <c r="G153" s="4">
        <v>-143208416.08</v>
      </c>
      <c r="H153" s="4">
        <v>-9100205.46</v>
      </c>
      <c r="I153" s="4">
        <v>-9859522.64</v>
      </c>
      <c r="J153" s="4">
        <v>-162168144.18</v>
      </c>
      <c r="K153" s="4">
        <v>-28369588.41</v>
      </c>
      <c r="L153" s="4">
        <v>769595.24</v>
      </c>
      <c r="M153" s="4">
        <v>32852083.2</v>
      </c>
      <c r="N153" s="4">
        <v>32161112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-95000</v>
      </c>
      <c r="U153" s="4">
        <v>106633.32</v>
      </c>
      <c r="V153" s="4">
        <v>-1544777.85</v>
      </c>
      <c r="W153" s="4">
        <v>-1858496.86</v>
      </c>
      <c r="X153" s="4">
        <v>0</v>
      </c>
      <c r="Y153" s="4">
        <v>35880057.5</v>
      </c>
      <c r="Z153" s="4">
        <v>68344373.21</v>
      </c>
      <c r="AA153" s="4">
        <v>54523.99</v>
      </c>
      <c r="AB153" s="4">
        <v>-8104058.64</v>
      </c>
      <c r="AC153" s="4">
        <v>-300207.57</v>
      </c>
      <c r="AD153" s="4">
        <v>-8349742.22</v>
      </c>
      <c r="AE153" s="4">
        <v>-1835023.46</v>
      </c>
      <c r="AF153" s="4">
        <v>44947191.65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44947191.65</v>
      </c>
      <c r="AM153" s="4">
        <v>0</v>
      </c>
      <c r="AN153" s="4">
        <v>12075634.83</v>
      </c>
      <c r="AO153" s="4">
        <v>0</v>
      </c>
      <c r="AP153" s="4">
        <v>0</v>
      </c>
      <c r="AQ153" s="4">
        <v>12075634.83</v>
      </c>
      <c r="AR153" s="4">
        <v>57397503.63</v>
      </c>
      <c r="AS153" s="4">
        <v>97827635.76</v>
      </c>
      <c r="AT153" s="4">
        <v>68568012.37</v>
      </c>
      <c r="AU153" s="4">
        <v>985547.42</v>
      </c>
      <c r="AV153" s="4">
        <v>224778699.18</v>
      </c>
      <c r="AW153" s="4">
        <v>-170501107.34</v>
      </c>
      <c r="AX153" s="4">
        <v>-7810065.3100000005</v>
      </c>
      <c r="AY153" s="4">
        <v>-12546899.2</v>
      </c>
      <c r="AZ153" s="4">
        <v>-190858071.85</v>
      </c>
      <c r="BA153" s="4">
        <v>-35734586.67</v>
      </c>
      <c r="BB153" s="4">
        <v>6874455.76</v>
      </c>
      <c r="BC153" s="4">
        <v>11228674.1</v>
      </c>
      <c r="BD153" s="4">
        <v>-1167146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-971000</v>
      </c>
      <c r="BK153" s="4">
        <v>666074.36</v>
      </c>
      <c r="BL153" s="4">
        <v>-1318977.45</v>
      </c>
      <c r="BM153" s="4">
        <v>-1992817.78</v>
      </c>
      <c r="BN153" s="4">
        <v>0</v>
      </c>
      <c r="BO153" s="4">
        <v>-20422505.9</v>
      </c>
      <c r="BP153" s="4">
        <v>13498121.43</v>
      </c>
      <c r="BQ153" s="4">
        <v>4580497.29</v>
      </c>
      <c r="BR153" s="4">
        <v>-7199475.54</v>
      </c>
      <c r="BS153" s="4">
        <v>0</v>
      </c>
      <c r="BT153" s="4">
        <v>-2618978.25</v>
      </c>
      <c r="BU153" s="4">
        <v>7703976.27</v>
      </c>
      <c r="BV153" s="4">
        <v>42328213.4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42328213.4</v>
      </c>
      <c r="CC153" s="4">
        <v>0</v>
      </c>
      <c r="CD153" s="4">
        <v>19779611.1</v>
      </c>
      <c r="CE153" s="4">
        <v>0</v>
      </c>
      <c r="CF153" s="4">
        <v>0</v>
      </c>
      <c r="CG153" s="4">
        <v>19779611.1</v>
      </c>
      <c r="CH153" s="4">
        <v>68259907.84</v>
      </c>
      <c r="CI153" s="4">
        <v>120783721.42</v>
      </c>
      <c r="CJ153" s="4">
        <v>78641045.4</v>
      </c>
      <c r="CK153" s="4">
        <v>1425307.78</v>
      </c>
      <c r="CL153" s="4">
        <v>269109982.44</v>
      </c>
      <c r="CM153" s="4">
        <v>-199107317.65</v>
      </c>
      <c r="CN153" s="4">
        <v>-16393911.22</v>
      </c>
      <c r="CO153" s="4">
        <v>-19725378.42</v>
      </c>
      <c r="CP153" s="4">
        <v>-235226607.29</v>
      </c>
      <c r="CQ153" s="4">
        <v>-82883968.3</v>
      </c>
      <c r="CR153" s="4">
        <v>3581809</v>
      </c>
      <c r="CS153" s="4">
        <v>12097863.08</v>
      </c>
      <c r="CT153" s="4">
        <v>-1528650</v>
      </c>
      <c r="CU153" s="4">
        <v>787487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499884.07</v>
      </c>
      <c r="DB153" s="4">
        <v>-1165954.36</v>
      </c>
      <c r="DC153" s="4">
        <v>-2111055.64</v>
      </c>
      <c r="DD153" s="4">
        <v>0</v>
      </c>
      <c r="DE153" s="4">
        <v>-68611529.51</v>
      </c>
      <c r="DF153" s="4">
        <v>-34728154.36</v>
      </c>
      <c r="DG153" s="4">
        <v>39935353.71</v>
      </c>
      <c r="DH153" s="4">
        <v>-8635162.5</v>
      </c>
      <c r="DI153" s="4">
        <v>558992.54</v>
      </c>
      <c r="DJ153" s="4">
        <v>31859183.75</v>
      </c>
      <c r="DK153" s="4">
        <v>1934933.09</v>
      </c>
      <c r="DL153" s="4">
        <v>74187397.15</v>
      </c>
      <c r="DM153" s="4">
        <v>0</v>
      </c>
      <c r="DN153" s="4">
        <v>0</v>
      </c>
      <c r="DO153" s="4">
        <v>0</v>
      </c>
      <c r="DP153" s="4">
        <v>0</v>
      </c>
      <c r="DQ153" s="4">
        <v>0</v>
      </c>
      <c r="DR153" s="4">
        <v>74187397.15</v>
      </c>
      <c r="DS153" s="4">
        <v>0</v>
      </c>
      <c r="DT153" s="4">
        <v>21714544.19</v>
      </c>
      <c r="DU153" s="4">
        <v>0</v>
      </c>
      <c r="DV153" s="4">
        <v>0</v>
      </c>
      <c r="DW153" s="4">
        <v>21714544.19</v>
      </c>
      <c r="DX153" s="11">
        <f>('KOV järjest'!Z153+Z153+BP153+DF153)/CL153</f>
        <v>0.14462128594087834</v>
      </c>
      <c r="DY153" s="11">
        <f t="shared" si="2"/>
        <v>0.19498664629320916</v>
      </c>
    </row>
    <row r="154" spans="1:129" ht="12.75">
      <c r="A154" s="3" t="s">
        <v>213</v>
      </c>
      <c r="B154" s="4">
        <v>1446368.38</v>
      </c>
      <c r="C154" s="4">
        <v>6975492.17</v>
      </c>
      <c r="D154" s="4">
        <v>8733681.41</v>
      </c>
      <c r="E154" s="4">
        <v>589449.72</v>
      </c>
      <c r="F154" s="4">
        <v>17744991.68</v>
      </c>
      <c r="G154" s="4">
        <v>-13225985.36</v>
      </c>
      <c r="H154" s="4">
        <v>-1419118.51</v>
      </c>
      <c r="I154" s="4">
        <v>-1677278.02</v>
      </c>
      <c r="J154" s="4">
        <v>-16322381.89</v>
      </c>
      <c r="K154" s="4">
        <v>-5626421.01</v>
      </c>
      <c r="L154" s="4">
        <v>0</v>
      </c>
      <c r="M154" s="4">
        <v>2149750.61</v>
      </c>
      <c r="N154" s="4">
        <v>0</v>
      </c>
      <c r="O154" s="4">
        <v>0</v>
      </c>
      <c r="P154" s="4">
        <v>0</v>
      </c>
      <c r="Q154" s="4">
        <v>0</v>
      </c>
      <c r="R154" s="4">
        <v>-244500</v>
      </c>
      <c r="S154" s="4">
        <v>0</v>
      </c>
      <c r="T154" s="4">
        <v>0</v>
      </c>
      <c r="U154" s="4">
        <v>0</v>
      </c>
      <c r="V154" s="4">
        <v>-40037.5</v>
      </c>
      <c r="W154" s="4">
        <v>-40414.24</v>
      </c>
      <c r="X154" s="4">
        <v>0</v>
      </c>
      <c r="Y154" s="4">
        <v>-3761207.9</v>
      </c>
      <c r="Z154" s="4">
        <v>-2338598.11</v>
      </c>
      <c r="AA154" s="4">
        <v>2350000</v>
      </c>
      <c r="AB154" s="4">
        <v>-85714.8</v>
      </c>
      <c r="AC154" s="4">
        <v>0</v>
      </c>
      <c r="AD154" s="4">
        <v>2264285.2</v>
      </c>
      <c r="AE154" s="4">
        <v>-221912.67</v>
      </c>
      <c r="AF154" s="4">
        <v>2350000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2350000</v>
      </c>
      <c r="AM154" s="4">
        <v>0</v>
      </c>
      <c r="AN154" s="4">
        <v>144344.82</v>
      </c>
      <c r="AO154" s="4">
        <v>0</v>
      </c>
      <c r="AP154" s="4">
        <v>0</v>
      </c>
      <c r="AQ154" s="4">
        <v>144344.82</v>
      </c>
      <c r="AR154" s="4">
        <v>1361742.49</v>
      </c>
      <c r="AS154" s="4">
        <v>8300894.33</v>
      </c>
      <c r="AT154" s="4">
        <v>8114953.21</v>
      </c>
      <c r="AU154" s="4">
        <v>901057.71</v>
      </c>
      <c r="AV154" s="4">
        <v>18678647.74</v>
      </c>
      <c r="AW154" s="4">
        <v>-15154686.13</v>
      </c>
      <c r="AX154" s="4">
        <v>-1230501.88</v>
      </c>
      <c r="AY154" s="4">
        <v>-1119956.11</v>
      </c>
      <c r="AZ154" s="4">
        <v>-17505144.12</v>
      </c>
      <c r="BA154" s="4">
        <v>-3421282.38</v>
      </c>
      <c r="BB154" s="4">
        <v>634300</v>
      </c>
      <c r="BC154" s="4">
        <v>2246847.11</v>
      </c>
      <c r="BD154" s="4">
        <v>-15000</v>
      </c>
      <c r="BE154" s="4">
        <v>0</v>
      </c>
      <c r="BF154" s="4">
        <v>0</v>
      </c>
      <c r="BG154" s="4">
        <v>0</v>
      </c>
      <c r="BH154" s="4">
        <v>-507000</v>
      </c>
      <c r="BI154" s="4">
        <v>0</v>
      </c>
      <c r="BJ154" s="4">
        <v>0</v>
      </c>
      <c r="BK154" s="4">
        <v>0</v>
      </c>
      <c r="BL154" s="4">
        <v>-109332.06</v>
      </c>
      <c r="BM154" s="4">
        <v>-110822.48</v>
      </c>
      <c r="BN154" s="4">
        <v>0</v>
      </c>
      <c r="BO154" s="4">
        <v>-1171467.33</v>
      </c>
      <c r="BP154" s="4">
        <v>2036.29</v>
      </c>
      <c r="BQ154" s="4">
        <v>1500000</v>
      </c>
      <c r="BR154" s="4">
        <v>-746122.44</v>
      </c>
      <c r="BS154" s="4">
        <v>0</v>
      </c>
      <c r="BT154" s="4">
        <v>753877.56</v>
      </c>
      <c r="BU154" s="4">
        <v>989873.19</v>
      </c>
      <c r="BV154" s="4">
        <v>3103877.56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3103877.56</v>
      </c>
      <c r="CC154" s="4">
        <v>0</v>
      </c>
      <c r="CD154" s="4">
        <v>1134218.01</v>
      </c>
      <c r="CE154" s="4">
        <v>0</v>
      </c>
      <c r="CF154" s="4">
        <v>0</v>
      </c>
      <c r="CG154" s="4">
        <v>1134218.01</v>
      </c>
      <c r="CH154" s="4">
        <v>1535135.96</v>
      </c>
      <c r="CI154" s="4">
        <v>11040649.51</v>
      </c>
      <c r="CJ154" s="4">
        <v>8656055.54</v>
      </c>
      <c r="CK154" s="4">
        <v>1036582.75</v>
      </c>
      <c r="CL154" s="4">
        <v>22268423.76</v>
      </c>
      <c r="CM154" s="4">
        <v>-17092660.53</v>
      </c>
      <c r="CN154" s="4">
        <v>-1176296.12</v>
      </c>
      <c r="CO154" s="4">
        <v>-1798902.36</v>
      </c>
      <c r="CP154" s="4">
        <v>-20067859.01</v>
      </c>
      <c r="CQ154" s="4">
        <v>-5556829.14</v>
      </c>
      <c r="CR154" s="4">
        <v>11500</v>
      </c>
      <c r="CS154" s="4">
        <v>2074471.55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-147917.01</v>
      </c>
      <c r="DC154" s="4">
        <v>-149475.38</v>
      </c>
      <c r="DD154" s="4">
        <v>0</v>
      </c>
      <c r="DE154" s="4">
        <v>-3618774.6</v>
      </c>
      <c r="DF154" s="4">
        <v>-1418209.85</v>
      </c>
      <c r="DG154" s="4">
        <v>2000000</v>
      </c>
      <c r="DH154" s="4">
        <v>-835006.55</v>
      </c>
      <c r="DI154" s="4">
        <v>0</v>
      </c>
      <c r="DJ154" s="4">
        <v>1164993.45</v>
      </c>
      <c r="DK154" s="4">
        <v>-623005.44</v>
      </c>
      <c r="DL154" s="4">
        <v>4268871.01</v>
      </c>
      <c r="DM154" s="4">
        <v>0</v>
      </c>
      <c r="DN154" s="4">
        <v>0</v>
      </c>
      <c r="DO154" s="4">
        <v>0</v>
      </c>
      <c r="DP154" s="4">
        <v>0</v>
      </c>
      <c r="DQ154" s="4">
        <v>0</v>
      </c>
      <c r="DR154" s="4">
        <v>4268871.01</v>
      </c>
      <c r="DS154" s="4">
        <v>0</v>
      </c>
      <c r="DT154" s="4">
        <v>511212.57</v>
      </c>
      <c r="DU154" s="4">
        <v>0</v>
      </c>
      <c r="DV154" s="4">
        <v>0</v>
      </c>
      <c r="DW154" s="4">
        <v>511212.57</v>
      </c>
      <c r="DX154" s="11">
        <f>('KOV järjest'!Z154+Z154+BP154+DF154)/CL154</f>
        <v>-0.15493051942891534</v>
      </c>
      <c r="DY154" s="11">
        <f t="shared" si="2"/>
        <v>0.1687437997632213</v>
      </c>
    </row>
    <row r="155" spans="1:129" ht="12.75">
      <c r="A155" s="3" t="s">
        <v>214</v>
      </c>
      <c r="B155" s="4">
        <v>11054519.59</v>
      </c>
      <c r="C155" s="4">
        <v>53150228.3</v>
      </c>
      <c r="D155" s="4">
        <v>36504846.6</v>
      </c>
      <c r="E155" s="4">
        <v>470345.41</v>
      </c>
      <c r="F155" s="4">
        <v>101179939.9</v>
      </c>
      <c r="G155" s="4">
        <v>-76170262.66</v>
      </c>
      <c r="H155" s="4">
        <v>-8166910.44</v>
      </c>
      <c r="I155" s="4">
        <v>-4870330.83</v>
      </c>
      <c r="J155" s="4">
        <v>-89207503.93</v>
      </c>
      <c r="K155" s="4">
        <v>-8301469.37</v>
      </c>
      <c r="L155" s="4">
        <v>1330210</v>
      </c>
      <c r="M155" s="4">
        <v>4462971.72</v>
      </c>
      <c r="N155" s="4">
        <v>-1005593</v>
      </c>
      <c r="O155" s="4">
        <v>0</v>
      </c>
      <c r="P155" s="4">
        <v>0</v>
      </c>
      <c r="Q155" s="4">
        <v>0</v>
      </c>
      <c r="R155" s="4">
        <v>-297000</v>
      </c>
      <c r="S155" s="4">
        <v>0</v>
      </c>
      <c r="T155" s="4">
        <v>0</v>
      </c>
      <c r="U155" s="4">
        <v>0</v>
      </c>
      <c r="V155" s="4">
        <v>-15366.72</v>
      </c>
      <c r="W155" s="4">
        <v>-675483.62</v>
      </c>
      <c r="X155" s="4">
        <v>0</v>
      </c>
      <c r="Y155" s="4">
        <v>-3826247.37</v>
      </c>
      <c r="Z155" s="4">
        <v>8146188.6</v>
      </c>
      <c r="AA155" s="4">
        <v>239152.08</v>
      </c>
      <c r="AB155" s="4">
        <v>-5674355.8100000005</v>
      </c>
      <c r="AC155" s="4">
        <v>0</v>
      </c>
      <c r="AD155" s="4">
        <v>-5435203.73</v>
      </c>
      <c r="AE155" s="4">
        <v>-3266994.21</v>
      </c>
      <c r="AF155" s="4">
        <v>21188026.94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21188026.94</v>
      </c>
      <c r="AM155" s="4">
        <v>0</v>
      </c>
      <c r="AN155" s="4">
        <v>5717015.53</v>
      </c>
      <c r="AO155" s="4">
        <v>0</v>
      </c>
      <c r="AP155" s="4">
        <v>0</v>
      </c>
      <c r="AQ155" s="4">
        <v>5717015.53</v>
      </c>
      <c r="AR155" s="4">
        <v>11762872.36</v>
      </c>
      <c r="AS155" s="4">
        <v>62246575.38</v>
      </c>
      <c r="AT155" s="4">
        <v>40609094.78</v>
      </c>
      <c r="AU155" s="4">
        <v>672948.17</v>
      </c>
      <c r="AV155" s="4">
        <v>115291490.69</v>
      </c>
      <c r="AW155" s="4">
        <v>-85085552.67</v>
      </c>
      <c r="AX155" s="4">
        <v>-8970178.55</v>
      </c>
      <c r="AY155" s="4">
        <v>-8283202.42</v>
      </c>
      <c r="AZ155" s="4">
        <v>-102338933.64</v>
      </c>
      <c r="BA155" s="4">
        <v>-82140268.84</v>
      </c>
      <c r="BB155" s="4">
        <v>16325</v>
      </c>
      <c r="BC155" s="4">
        <v>66734795.46</v>
      </c>
      <c r="BD155" s="4">
        <v>-44438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12547.49</v>
      </c>
      <c r="BM155" s="4">
        <v>-660442.22</v>
      </c>
      <c r="BN155" s="4">
        <v>0</v>
      </c>
      <c r="BO155" s="4">
        <v>-15421038.89</v>
      </c>
      <c r="BP155" s="4">
        <v>-2468481.84</v>
      </c>
      <c r="BQ155" s="4">
        <v>9033729.27</v>
      </c>
      <c r="BR155" s="4">
        <v>-5047437.43</v>
      </c>
      <c r="BS155" s="4">
        <v>0</v>
      </c>
      <c r="BT155" s="4">
        <v>3986291.84</v>
      </c>
      <c r="BU155" s="4">
        <v>7604644.91</v>
      </c>
      <c r="BV155" s="4">
        <v>25178894.79</v>
      </c>
      <c r="BW155" s="4">
        <v>0</v>
      </c>
      <c r="BX155" s="4">
        <v>0</v>
      </c>
      <c r="BY155" s="4">
        <v>9376</v>
      </c>
      <c r="BZ155" s="4">
        <v>0</v>
      </c>
      <c r="CA155" s="4">
        <v>0</v>
      </c>
      <c r="CB155" s="4">
        <v>25188270.79</v>
      </c>
      <c r="CC155" s="4">
        <v>0</v>
      </c>
      <c r="CD155" s="4">
        <v>13321660.44</v>
      </c>
      <c r="CE155" s="4">
        <v>0</v>
      </c>
      <c r="CF155" s="4">
        <v>0</v>
      </c>
      <c r="CG155" s="4">
        <v>13321660.44</v>
      </c>
      <c r="CH155" s="4">
        <v>13121166.44</v>
      </c>
      <c r="CI155" s="4">
        <v>79099111.05</v>
      </c>
      <c r="CJ155" s="4">
        <v>43854981.39</v>
      </c>
      <c r="CK155" s="4">
        <v>1524934.19</v>
      </c>
      <c r="CL155" s="4">
        <v>137600193.07</v>
      </c>
      <c r="CM155" s="4">
        <v>-96237699.91</v>
      </c>
      <c r="CN155" s="4">
        <v>-8525687.16</v>
      </c>
      <c r="CO155" s="4">
        <v>-10830658.09</v>
      </c>
      <c r="CP155" s="4">
        <v>-115594045.16</v>
      </c>
      <c r="CQ155" s="4">
        <v>-40600143.02</v>
      </c>
      <c r="CR155" s="4">
        <v>585624</v>
      </c>
      <c r="CS155" s="4">
        <v>22205508.27</v>
      </c>
      <c r="CT155" s="4">
        <v>-5983642</v>
      </c>
      <c r="CU155" s="4">
        <v>0</v>
      </c>
      <c r="CV155" s="4">
        <v>0</v>
      </c>
      <c r="CW155" s="4">
        <v>0</v>
      </c>
      <c r="CX155" s="4">
        <v>-3441000</v>
      </c>
      <c r="CY155" s="4">
        <v>0</v>
      </c>
      <c r="CZ155" s="4">
        <v>0</v>
      </c>
      <c r="DA155" s="4">
        <v>0</v>
      </c>
      <c r="DB155" s="4">
        <v>-330804</v>
      </c>
      <c r="DC155" s="4">
        <v>-1069145.08</v>
      </c>
      <c r="DD155" s="4">
        <v>0</v>
      </c>
      <c r="DE155" s="4">
        <v>-27564456.75</v>
      </c>
      <c r="DF155" s="4">
        <v>-5558308.84</v>
      </c>
      <c r="DG155" s="4">
        <v>3000000</v>
      </c>
      <c r="DH155" s="4">
        <v>-5987755.33</v>
      </c>
      <c r="DI155" s="4">
        <v>0</v>
      </c>
      <c r="DJ155" s="4">
        <v>-2987755.33</v>
      </c>
      <c r="DK155" s="4">
        <v>-9153399.55</v>
      </c>
      <c r="DL155" s="4">
        <v>22195739.3</v>
      </c>
      <c r="DM155" s="4">
        <v>0</v>
      </c>
      <c r="DN155" s="4">
        <v>0</v>
      </c>
      <c r="DO155" s="4">
        <v>0</v>
      </c>
      <c r="DP155" s="4">
        <v>0</v>
      </c>
      <c r="DQ155" s="4">
        <v>0</v>
      </c>
      <c r="DR155" s="4">
        <v>22195739.3</v>
      </c>
      <c r="DS155" s="4">
        <v>0</v>
      </c>
      <c r="DT155" s="4">
        <v>4168260.89</v>
      </c>
      <c r="DU155" s="4">
        <v>0</v>
      </c>
      <c r="DV155" s="4">
        <v>0</v>
      </c>
      <c r="DW155" s="4">
        <v>4168260.89</v>
      </c>
      <c r="DX155" s="11">
        <f>('KOV järjest'!Z155+Z155+BP155+DF155)/CL155</f>
        <v>-0.059822894694721816</v>
      </c>
      <c r="DY155" s="11">
        <f t="shared" si="2"/>
        <v>0.13101346740719366</v>
      </c>
    </row>
    <row r="156" spans="1:129" ht="12.75">
      <c r="A156" s="3" t="s">
        <v>215</v>
      </c>
      <c r="B156" s="4">
        <v>3721627.36</v>
      </c>
      <c r="C156" s="4">
        <v>14281131.12</v>
      </c>
      <c r="D156" s="4">
        <v>10673367</v>
      </c>
      <c r="E156" s="4">
        <v>1108159.7</v>
      </c>
      <c r="F156" s="4">
        <v>29784285.18</v>
      </c>
      <c r="G156" s="4">
        <v>-20797251.99</v>
      </c>
      <c r="H156" s="4">
        <v>-3991334.34</v>
      </c>
      <c r="I156" s="4">
        <v>-1510726.07</v>
      </c>
      <c r="J156" s="4">
        <v>-26299312.4</v>
      </c>
      <c r="K156" s="4">
        <v>-2946360.86</v>
      </c>
      <c r="L156" s="4">
        <v>1580779.66</v>
      </c>
      <c r="M156" s="4">
        <v>1310210.17</v>
      </c>
      <c r="N156" s="4">
        <v>0</v>
      </c>
      <c r="O156" s="4">
        <v>0</v>
      </c>
      <c r="P156" s="4">
        <v>0</v>
      </c>
      <c r="Q156" s="4">
        <v>0</v>
      </c>
      <c r="R156" s="4">
        <v>-975000</v>
      </c>
      <c r="S156" s="4">
        <v>0</v>
      </c>
      <c r="T156" s="4">
        <v>0</v>
      </c>
      <c r="U156" s="4">
        <v>0</v>
      </c>
      <c r="V156" s="4">
        <v>-30529.3</v>
      </c>
      <c r="W156" s="4">
        <v>-115760.4</v>
      </c>
      <c r="X156" s="4">
        <v>0</v>
      </c>
      <c r="Y156" s="4">
        <v>-1060900.33</v>
      </c>
      <c r="Z156" s="4">
        <v>2424072.45</v>
      </c>
      <c r="AA156" s="4">
        <v>5206773</v>
      </c>
      <c r="AB156" s="4">
        <v>-2788742.14</v>
      </c>
      <c r="AC156" s="4">
        <v>0</v>
      </c>
      <c r="AD156" s="4">
        <v>2418030.86</v>
      </c>
      <c r="AE156" s="4">
        <v>7502270.83</v>
      </c>
      <c r="AF156" s="4">
        <v>5865784.16</v>
      </c>
      <c r="AG156" s="4">
        <v>0</v>
      </c>
      <c r="AH156" s="4">
        <v>0</v>
      </c>
      <c r="AI156" s="4">
        <v>0</v>
      </c>
      <c r="AJ156" s="4">
        <v>0</v>
      </c>
      <c r="AK156" s="4">
        <v>83189</v>
      </c>
      <c r="AL156" s="4">
        <v>5948973.16</v>
      </c>
      <c r="AM156" s="4">
        <v>0</v>
      </c>
      <c r="AN156" s="4">
        <v>6565728.71</v>
      </c>
      <c r="AO156" s="4">
        <v>4778500</v>
      </c>
      <c r="AP156" s="4">
        <v>0</v>
      </c>
      <c r="AQ156" s="4">
        <v>11344228.71</v>
      </c>
      <c r="AR156" s="4">
        <v>4418870.64</v>
      </c>
      <c r="AS156" s="4">
        <v>18276122.29</v>
      </c>
      <c r="AT156" s="4">
        <v>12777991.87</v>
      </c>
      <c r="AU156" s="4">
        <v>425973.33</v>
      </c>
      <c r="AV156" s="4">
        <v>35898958.13</v>
      </c>
      <c r="AW156" s="4">
        <v>-23930136.52</v>
      </c>
      <c r="AX156" s="4">
        <v>-3744414.26</v>
      </c>
      <c r="AY156" s="4">
        <v>-5800718.35</v>
      </c>
      <c r="AZ156" s="4">
        <v>-33475269.13</v>
      </c>
      <c r="BA156" s="4">
        <v>-30721387.43</v>
      </c>
      <c r="BB156" s="4">
        <v>406000</v>
      </c>
      <c r="BC156" s="4">
        <v>18613838.73</v>
      </c>
      <c r="BD156" s="4">
        <v>-173176.25</v>
      </c>
      <c r="BE156" s="4">
        <v>0</v>
      </c>
      <c r="BF156" s="4">
        <v>0</v>
      </c>
      <c r="BG156" s="4">
        <v>0</v>
      </c>
      <c r="BH156" s="4">
        <v>0</v>
      </c>
      <c r="BI156" s="4">
        <v>49</v>
      </c>
      <c r="BJ156" s="4">
        <v>0</v>
      </c>
      <c r="BK156" s="4">
        <v>0</v>
      </c>
      <c r="BL156" s="4">
        <v>47250.9</v>
      </c>
      <c r="BM156" s="4">
        <v>-108975.99</v>
      </c>
      <c r="BN156" s="4">
        <v>0</v>
      </c>
      <c r="BO156" s="4">
        <v>-11827425.05</v>
      </c>
      <c r="BP156" s="4">
        <v>-9403736.05</v>
      </c>
      <c r="BQ156" s="4">
        <v>11100000</v>
      </c>
      <c r="BR156" s="4">
        <v>-4310713</v>
      </c>
      <c r="BS156" s="4">
        <v>0</v>
      </c>
      <c r="BT156" s="4">
        <v>6789287</v>
      </c>
      <c r="BU156" s="4">
        <v>-7833503.23</v>
      </c>
      <c r="BV156" s="4">
        <v>12655071.16</v>
      </c>
      <c r="BW156" s="4">
        <v>0</v>
      </c>
      <c r="BX156" s="4">
        <v>0</v>
      </c>
      <c r="BY156" s="4">
        <v>0</v>
      </c>
      <c r="BZ156" s="4">
        <v>0</v>
      </c>
      <c r="CA156" s="4">
        <v>40000</v>
      </c>
      <c r="CB156" s="4">
        <v>12695071.16</v>
      </c>
      <c r="CC156" s="4">
        <v>0</v>
      </c>
      <c r="CD156" s="4">
        <v>1598825.48</v>
      </c>
      <c r="CE156" s="4">
        <v>1911900</v>
      </c>
      <c r="CF156" s="4">
        <v>0</v>
      </c>
      <c r="CG156" s="4">
        <v>3510725.48</v>
      </c>
      <c r="CH156" s="4">
        <v>5148698.46</v>
      </c>
      <c r="CI156" s="4">
        <v>23250325.12</v>
      </c>
      <c r="CJ156" s="4">
        <v>15751635.53</v>
      </c>
      <c r="CK156" s="4">
        <v>698169.6</v>
      </c>
      <c r="CL156" s="4">
        <v>44848828.71</v>
      </c>
      <c r="CM156" s="4">
        <v>-30642199.21</v>
      </c>
      <c r="CN156" s="4">
        <v>-3989319.84</v>
      </c>
      <c r="CO156" s="4">
        <v>-2245890.29</v>
      </c>
      <c r="CP156" s="4">
        <v>-36877409.34</v>
      </c>
      <c r="CQ156" s="4">
        <v>-3327837.84</v>
      </c>
      <c r="CR156" s="4">
        <v>191000</v>
      </c>
      <c r="CS156" s="4">
        <v>1917369.57</v>
      </c>
      <c r="CT156" s="4">
        <v>0</v>
      </c>
      <c r="CU156" s="4">
        <v>0</v>
      </c>
      <c r="CV156" s="4">
        <v>0</v>
      </c>
      <c r="CW156" s="4">
        <v>0</v>
      </c>
      <c r="CX156" s="4">
        <v>-2475000</v>
      </c>
      <c r="CY156" s="4">
        <v>0</v>
      </c>
      <c r="CZ156" s="4">
        <v>0</v>
      </c>
      <c r="DA156" s="4">
        <v>0</v>
      </c>
      <c r="DB156" s="4">
        <v>-182985.32</v>
      </c>
      <c r="DC156" s="4">
        <v>-413564.18</v>
      </c>
      <c r="DD156" s="4">
        <v>0</v>
      </c>
      <c r="DE156" s="4">
        <v>-3877453.59</v>
      </c>
      <c r="DF156" s="4">
        <v>4093965.78</v>
      </c>
      <c r="DG156" s="4">
        <v>500000</v>
      </c>
      <c r="DH156" s="4">
        <v>-2346117.99</v>
      </c>
      <c r="DI156" s="4">
        <v>0</v>
      </c>
      <c r="DJ156" s="4">
        <v>-1846117.99</v>
      </c>
      <c r="DK156" s="4">
        <v>3056691.73</v>
      </c>
      <c r="DL156" s="4">
        <v>10808953.17</v>
      </c>
      <c r="DM156" s="4">
        <v>0</v>
      </c>
      <c r="DN156" s="4">
        <v>0</v>
      </c>
      <c r="DO156" s="4">
        <v>0</v>
      </c>
      <c r="DP156" s="4">
        <v>0</v>
      </c>
      <c r="DQ156" s="4">
        <v>0</v>
      </c>
      <c r="DR156" s="4">
        <v>10808953.17</v>
      </c>
      <c r="DS156" s="4">
        <v>0</v>
      </c>
      <c r="DT156" s="4">
        <v>789117.21</v>
      </c>
      <c r="DU156" s="4">
        <v>5778300</v>
      </c>
      <c r="DV156" s="4">
        <v>0</v>
      </c>
      <c r="DW156" s="4">
        <v>6567417.21</v>
      </c>
      <c r="DX156" s="11">
        <f>('KOV järjest'!Z156+Z156+BP156+DF156)/CL156</f>
        <v>-0.01561757865582396</v>
      </c>
      <c r="DY156" s="11">
        <f t="shared" si="2"/>
        <v>0.09457406318070151</v>
      </c>
    </row>
    <row r="157" spans="1:129" ht="12.75">
      <c r="A157" s="3" t="s">
        <v>216</v>
      </c>
      <c r="B157" s="4">
        <v>2021622.03</v>
      </c>
      <c r="C157" s="4">
        <v>4956249.26</v>
      </c>
      <c r="D157" s="4">
        <v>3695606.69</v>
      </c>
      <c r="E157" s="4">
        <v>78875.55</v>
      </c>
      <c r="F157" s="4">
        <v>10752353.53</v>
      </c>
      <c r="G157" s="4">
        <v>-8575699.29</v>
      </c>
      <c r="H157" s="4">
        <v>-644470.03</v>
      </c>
      <c r="I157" s="4">
        <v>-676926.56</v>
      </c>
      <c r="J157" s="4">
        <v>-9897095.88</v>
      </c>
      <c r="K157" s="4">
        <v>-943874.01</v>
      </c>
      <c r="L157" s="4">
        <v>30101</v>
      </c>
      <c r="M157" s="4">
        <v>1394129</v>
      </c>
      <c r="N157" s="4">
        <v>-52278</v>
      </c>
      <c r="O157" s="4">
        <v>0</v>
      </c>
      <c r="P157" s="4">
        <v>0</v>
      </c>
      <c r="Q157" s="4">
        <v>0</v>
      </c>
      <c r="R157" s="4">
        <v>-585000</v>
      </c>
      <c r="S157" s="4">
        <v>0</v>
      </c>
      <c r="T157" s="4">
        <v>0</v>
      </c>
      <c r="U157" s="4">
        <v>0</v>
      </c>
      <c r="V157" s="4">
        <v>-23248.9</v>
      </c>
      <c r="W157" s="4">
        <v>-37744.29</v>
      </c>
      <c r="X157" s="4">
        <v>0</v>
      </c>
      <c r="Y157" s="4">
        <v>-180170.91</v>
      </c>
      <c r="Z157" s="4">
        <v>675086.74</v>
      </c>
      <c r="AA157" s="4">
        <v>669559.21</v>
      </c>
      <c r="AB157" s="4">
        <v>-276044.19</v>
      </c>
      <c r="AC157" s="4">
        <v>0</v>
      </c>
      <c r="AD157" s="4">
        <v>393515.02</v>
      </c>
      <c r="AE157" s="4">
        <v>211307.83</v>
      </c>
      <c r="AF157" s="4">
        <v>1375026.34</v>
      </c>
      <c r="AG157" s="4">
        <v>0</v>
      </c>
      <c r="AH157" s="4">
        <v>94002</v>
      </c>
      <c r="AI157" s="4">
        <v>0</v>
      </c>
      <c r="AJ157" s="4">
        <v>0</v>
      </c>
      <c r="AK157" s="4">
        <v>0</v>
      </c>
      <c r="AL157" s="4">
        <v>1469028.34</v>
      </c>
      <c r="AM157" s="4">
        <v>0</v>
      </c>
      <c r="AN157" s="4">
        <v>122599.64</v>
      </c>
      <c r="AO157" s="4">
        <v>510833</v>
      </c>
      <c r="AP157" s="4">
        <v>0</v>
      </c>
      <c r="AQ157" s="4">
        <v>633432.64</v>
      </c>
      <c r="AR157" s="4">
        <v>2118110.58</v>
      </c>
      <c r="AS157" s="4">
        <v>5822275.54</v>
      </c>
      <c r="AT157" s="4">
        <v>3563489.75</v>
      </c>
      <c r="AU157" s="4">
        <v>142660.16</v>
      </c>
      <c r="AV157" s="4">
        <v>11646536.03</v>
      </c>
      <c r="AW157" s="4">
        <v>-10006225.36</v>
      </c>
      <c r="AX157" s="4">
        <v>-922022.9</v>
      </c>
      <c r="AY157" s="4">
        <v>-876957.06</v>
      </c>
      <c r="AZ157" s="4">
        <v>-11805205.32</v>
      </c>
      <c r="BA157" s="4">
        <v>-2416680.62</v>
      </c>
      <c r="BB157" s="4">
        <v>0</v>
      </c>
      <c r="BC157" s="4">
        <v>2979495</v>
      </c>
      <c r="BD157" s="4">
        <v>-20565</v>
      </c>
      <c r="BE157" s="4">
        <v>0</v>
      </c>
      <c r="BF157" s="4">
        <v>0</v>
      </c>
      <c r="BG157" s="4">
        <v>0</v>
      </c>
      <c r="BH157" s="4">
        <v>0</v>
      </c>
      <c r="BI157" s="4">
        <v>30</v>
      </c>
      <c r="BJ157" s="4">
        <v>0</v>
      </c>
      <c r="BK157" s="4">
        <v>0</v>
      </c>
      <c r="BL157" s="4">
        <v>-5510.54</v>
      </c>
      <c r="BM157" s="4">
        <v>-43509.81</v>
      </c>
      <c r="BN157" s="4">
        <v>0</v>
      </c>
      <c r="BO157" s="4">
        <v>536768.84</v>
      </c>
      <c r="BP157" s="4">
        <v>378099.55</v>
      </c>
      <c r="BQ157" s="4">
        <v>0</v>
      </c>
      <c r="BR157" s="4">
        <v>-239146.32</v>
      </c>
      <c r="BS157" s="4">
        <v>0</v>
      </c>
      <c r="BT157" s="4">
        <v>-239146.32</v>
      </c>
      <c r="BU157" s="4">
        <v>1165331.08</v>
      </c>
      <c r="BV157" s="4">
        <v>1136319.38</v>
      </c>
      <c r="BW157" s="4">
        <v>0</v>
      </c>
      <c r="BX157" s="4">
        <v>94002</v>
      </c>
      <c r="BY157" s="4">
        <v>0</v>
      </c>
      <c r="BZ157" s="4">
        <v>0</v>
      </c>
      <c r="CA157" s="4">
        <v>0</v>
      </c>
      <c r="CB157" s="4">
        <v>1230321.38</v>
      </c>
      <c r="CC157" s="4">
        <v>0</v>
      </c>
      <c r="CD157" s="4">
        <v>213142.72</v>
      </c>
      <c r="CE157" s="4">
        <v>1585621</v>
      </c>
      <c r="CF157" s="4">
        <v>0</v>
      </c>
      <c r="CG157" s="4">
        <v>1798763.72</v>
      </c>
      <c r="CH157" s="4">
        <v>2542027.46</v>
      </c>
      <c r="CI157" s="4">
        <v>7102404.74</v>
      </c>
      <c r="CJ157" s="4">
        <v>4005258.99</v>
      </c>
      <c r="CK157" s="4">
        <v>347951.46</v>
      </c>
      <c r="CL157" s="4">
        <v>13997642.65</v>
      </c>
      <c r="CM157" s="4">
        <v>-12259890.74</v>
      </c>
      <c r="CN157" s="4">
        <v>-927984.98</v>
      </c>
      <c r="CO157" s="4">
        <v>-1298655.23</v>
      </c>
      <c r="CP157" s="4">
        <v>-14486530.95</v>
      </c>
      <c r="CQ157" s="4">
        <v>-2616240.7</v>
      </c>
      <c r="CR157" s="4">
        <v>31000</v>
      </c>
      <c r="CS157" s="4">
        <v>4181803.24</v>
      </c>
      <c r="CT157" s="4">
        <v>0</v>
      </c>
      <c r="CU157" s="4">
        <v>0</v>
      </c>
      <c r="CV157" s="4">
        <v>0</v>
      </c>
      <c r="CW157" s="4">
        <v>0</v>
      </c>
      <c r="CX157" s="4">
        <v>-1050000</v>
      </c>
      <c r="CY157" s="4">
        <v>0</v>
      </c>
      <c r="CZ157" s="4">
        <v>0</v>
      </c>
      <c r="DA157" s="4">
        <v>0</v>
      </c>
      <c r="DB157" s="4">
        <v>30769.21</v>
      </c>
      <c r="DC157" s="4">
        <v>-45605.37</v>
      </c>
      <c r="DD157" s="4">
        <v>0</v>
      </c>
      <c r="DE157" s="4">
        <v>577331.75</v>
      </c>
      <c r="DF157" s="4">
        <v>88443.45</v>
      </c>
      <c r="DG157" s="4">
        <v>1999151.72</v>
      </c>
      <c r="DH157" s="4">
        <v>-293298.27</v>
      </c>
      <c r="DI157" s="4">
        <v>0</v>
      </c>
      <c r="DJ157" s="4">
        <v>1705853.45</v>
      </c>
      <c r="DK157" s="4">
        <v>753521.99</v>
      </c>
      <c r="DL157" s="4">
        <v>2843491.03</v>
      </c>
      <c r="DM157" s="4">
        <v>0</v>
      </c>
      <c r="DN157" s="4">
        <v>94002</v>
      </c>
      <c r="DO157" s="4">
        <v>0</v>
      </c>
      <c r="DP157" s="4">
        <v>0</v>
      </c>
      <c r="DQ157" s="4">
        <v>0</v>
      </c>
      <c r="DR157" s="4">
        <v>2937493.03</v>
      </c>
      <c r="DS157" s="4">
        <v>0</v>
      </c>
      <c r="DT157" s="4">
        <v>63260.71</v>
      </c>
      <c r="DU157" s="4">
        <v>2489025</v>
      </c>
      <c r="DV157" s="4">
        <v>0</v>
      </c>
      <c r="DW157" s="4">
        <v>2552285.71</v>
      </c>
      <c r="DX157" s="11">
        <f>('KOV järjest'!Z157+Z157+BP157+DF157)/CL157</f>
        <v>0.07425505465379201</v>
      </c>
      <c r="DY157" s="11">
        <f t="shared" si="2"/>
        <v>0.027519442354102377</v>
      </c>
    </row>
    <row r="158" spans="1:129" ht="12.75">
      <c r="A158" s="3" t="s">
        <v>217</v>
      </c>
      <c r="B158" s="4">
        <v>1122788.22</v>
      </c>
      <c r="C158" s="4">
        <v>5743740.79</v>
      </c>
      <c r="D158" s="4">
        <v>5484505.74</v>
      </c>
      <c r="E158" s="4">
        <v>95776.3</v>
      </c>
      <c r="F158" s="4">
        <v>12446811.05</v>
      </c>
      <c r="G158" s="4">
        <v>-11042287.14</v>
      </c>
      <c r="H158" s="4">
        <v>-804138.3</v>
      </c>
      <c r="I158" s="4">
        <v>-808878.23</v>
      </c>
      <c r="J158" s="4">
        <v>-12655303.67</v>
      </c>
      <c r="K158" s="4">
        <v>-1628179.28</v>
      </c>
      <c r="L158" s="4">
        <v>280296</v>
      </c>
      <c r="M158" s="4">
        <v>272150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-102215.1</v>
      </c>
      <c r="W158" s="4">
        <v>-143350.72</v>
      </c>
      <c r="X158" s="4">
        <v>0</v>
      </c>
      <c r="Y158" s="4">
        <v>-1177948.38</v>
      </c>
      <c r="Z158" s="4">
        <v>-1386441</v>
      </c>
      <c r="AA158" s="4">
        <v>2359682.65</v>
      </c>
      <c r="AB158" s="4">
        <v>-2786240.76</v>
      </c>
      <c r="AC158" s="4">
        <v>0</v>
      </c>
      <c r="AD158" s="4">
        <v>-426558.11</v>
      </c>
      <c r="AE158" s="4">
        <v>-1789216.84</v>
      </c>
      <c r="AF158" s="4">
        <v>2864763.42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2864763.42</v>
      </c>
      <c r="AM158" s="4">
        <v>0</v>
      </c>
      <c r="AN158" s="4">
        <v>1245572.15</v>
      </c>
      <c r="AO158" s="4">
        <v>0</v>
      </c>
      <c r="AP158" s="4">
        <v>0</v>
      </c>
      <c r="AQ158" s="4">
        <v>1245572.15</v>
      </c>
      <c r="AR158" s="4">
        <v>842279.38</v>
      </c>
      <c r="AS158" s="4">
        <v>7050003.12</v>
      </c>
      <c r="AT158" s="4">
        <v>5831659.5</v>
      </c>
      <c r="AU158" s="4">
        <v>232368.04</v>
      </c>
      <c r="AV158" s="4">
        <v>13956310.04</v>
      </c>
      <c r="AW158" s="4">
        <v>-12714778.62</v>
      </c>
      <c r="AX158" s="4">
        <v>-917445.73</v>
      </c>
      <c r="AY158" s="4">
        <v>-1007250.06</v>
      </c>
      <c r="AZ158" s="4">
        <v>-14639474.41</v>
      </c>
      <c r="BA158" s="4">
        <v>-2487573.03</v>
      </c>
      <c r="BB158" s="4">
        <v>94514</v>
      </c>
      <c r="BC158" s="4">
        <v>2888345.21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-95578.58</v>
      </c>
      <c r="BM158" s="4">
        <v>-97471.64</v>
      </c>
      <c r="BN158" s="4">
        <v>0</v>
      </c>
      <c r="BO158" s="4">
        <v>399707.6</v>
      </c>
      <c r="BP158" s="4">
        <v>-283456.77</v>
      </c>
      <c r="BQ158" s="4">
        <v>740877.45</v>
      </c>
      <c r="BR158" s="4">
        <v>-444673.91</v>
      </c>
      <c r="BS158" s="4">
        <v>0</v>
      </c>
      <c r="BT158" s="4">
        <v>296203.54</v>
      </c>
      <c r="BU158" s="4">
        <v>-424248.92</v>
      </c>
      <c r="BV158" s="4">
        <v>3160966.96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3160966.96</v>
      </c>
      <c r="CC158" s="4">
        <v>0</v>
      </c>
      <c r="CD158" s="4">
        <v>821323.23</v>
      </c>
      <c r="CE158" s="4">
        <v>0</v>
      </c>
      <c r="CF158" s="4">
        <v>0</v>
      </c>
      <c r="CG158" s="4">
        <v>821323.23</v>
      </c>
      <c r="CH158" s="4">
        <v>1126260.47</v>
      </c>
      <c r="CI158" s="4">
        <v>8632348.98</v>
      </c>
      <c r="CJ158" s="4">
        <v>5799450.93</v>
      </c>
      <c r="CK158" s="4">
        <v>212875.36</v>
      </c>
      <c r="CL158" s="4">
        <v>15770935.74</v>
      </c>
      <c r="CM158" s="4">
        <v>-13085152.61</v>
      </c>
      <c r="CN158" s="4">
        <v>-1047263.56</v>
      </c>
      <c r="CO158" s="4">
        <v>-1189408.58</v>
      </c>
      <c r="CP158" s="4">
        <v>-15321824.75</v>
      </c>
      <c r="CQ158" s="4">
        <v>-3712931.32</v>
      </c>
      <c r="CR158" s="4">
        <v>619065</v>
      </c>
      <c r="CS158" s="4">
        <v>3332195.71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-124861.41</v>
      </c>
      <c r="DC158" s="4">
        <v>-127171.56</v>
      </c>
      <c r="DD158" s="4">
        <v>0</v>
      </c>
      <c r="DE158" s="4">
        <v>113467.98</v>
      </c>
      <c r="DF158" s="4">
        <v>562578.97</v>
      </c>
      <c r="DG158" s="4">
        <v>0</v>
      </c>
      <c r="DH158" s="4">
        <v>-609729.03</v>
      </c>
      <c r="DI158" s="4">
        <v>0</v>
      </c>
      <c r="DJ158" s="4">
        <v>-609729.03</v>
      </c>
      <c r="DK158" s="4">
        <v>217084</v>
      </c>
      <c r="DL158" s="4">
        <v>2551237.93</v>
      </c>
      <c r="DM158" s="4">
        <v>0</v>
      </c>
      <c r="DN158" s="4">
        <v>0</v>
      </c>
      <c r="DO158" s="4">
        <v>0</v>
      </c>
      <c r="DP158" s="4">
        <v>0</v>
      </c>
      <c r="DQ158" s="4">
        <v>0</v>
      </c>
      <c r="DR158" s="4">
        <v>2551237.93</v>
      </c>
      <c r="DS158" s="4">
        <v>0</v>
      </c>
      <c r="DT158" s="4">
        <v>1038407.23</v>
      </c>
      <c r="DU158" s="4">
        <v>0</v>
      </c>
      <c r="DV158" s="4">
        <v>0</v>
      </c>
      <c r="DW158" s="4">
        <v>1038407.23</v>
      </c>
      <c r="DX158" s="11">
        <f>('KOV järjest'!Z158+Z158+BP158+DF158)/CL158</f>
        <v>0.0800205257827016</v>
      </c>
      <c r="DY158" s="11">
        <f t="shared" si="2"/>
        <v>0.09592523392020366</v>
      </c>
    </row>
    <row r="159" spans="1:129" ht="12.75">
      <c r="A159" s="3" t="s">
        <v>218</v>
      </c>
      <c r="B159" s="4">
        <v>174355.18</v>
      </c>
      <c r="C159" s="4">
        <v>581056.89</v>
      </c>
      <c r="D159" s="4">
        <v>1861570.72</v>
      </c>
      <c r="E159" s="4">
        <v>2855.11</v>
      </c>
      <c r="F159" s="4">
        <v>2619837.9</v>
      </c>
      <c r="G159" s="4">
        <v>-2341628.59</v>
      </c>
      <c r="H159" s="4">
        <v>-80998.9</v>
      </c>
      <c r="I159" s="4">
        <v>-119212.66</v>
      </c>
      <c r="J159" s="4">
        <v>-2541840.15</v>
      </c>
      <c r="K159" s="4">
        <v>-352395.07</v>
      </c>
      <c r="L159" s="4">
        <v>0</v>
      </c>
      <c r="M159" s="4">
        <v>346620</v>
      </c>
      <c r="N159" s="4">
        <v>0</v>
      </c>
      <c r="O159" s="4">
        <v>0</v>
      </c>
      <c r="P159" s="4">
        <v>0</v>
      </c>
      <c r="Q159" s="4">
        <v>0</v>
      </c>
      <c r="R159" s="4">
        <v>-73500</v>
      </c>
      <c r="S159" s="4">
        <v>0</v>
      </c>
      <c r="T159" s="4">
        <v>0</v>
      </c>
      <c r="U159" s="4">
        <v>0</v>
      </c>
      <c r="V159" s="4">
        <v>10383.89</v>
      </c>
      <c r="W159" s="4">
        <v>0</v>
      </c>
      <c r="X159" s="4">
        <v>0</v>
      </c>
      <c r="Y159" s="4">
        <v>-68891.18</v>
      </c>
      <c r="Z159" s="4">
        <v>9106.57</v>
      </c>
      <c r="AA159" s="4">
        <v>0</v>
      </c>
      <c r="AB159" s="4">
        <v>0</v>
      </c>
      <c r="AC159" s="4">
        <v>0</v>
      </c>
      <c r="AD159" s="4">
        <v>0</v>
      </c>
      <c r="AE159" s="4">
        <v>5675554.49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6807262.9</v>
      </c>
      <c r="AO159" s="4">
        <v>0</v>
      </c>
      <c r="AP159" s="4">
        <v>0</v>
      </c>
      <c r="AQ159" s="4">
        <v>6807262.9</v>
      </c>
      <c r="AR159" s="4">
        <v>187901.76</v>
      </c>
      <c r="AS159" s="4">
        <v>697210.81</v>
      </c>
      <c r="AT159" s="4">
        <v>1994996.19</v>
      </c>
      <c r="AU159" s="4">
        <v>2179.28</v>
      </c>
      <c r="AV159" s="4">
        <v>2882288.04</v>
      </c>
      <c r="AW159" s="4">
        <v>-2374055.58</v>
      </c>
      <c r="AX159" s="4">
        <v>-71802.9</v>
      </c>
      <c r="AY159" s="4">
        <v>-200736.29</v>
      </c>
      <c r="AZ159" s="4">
        <v>-2646594.77</v>
      </c>
      <c r="BA159" s="4">
        <v>-804865.39</v>
      </c>
      <c r="BB159" s="4">
        <v>1500</v>
      </c>
      <c r="BC159" s="4">
        <v>638617.11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17545.74</v>
      </c>
      <c r="BM159" s="4">
        <v>0</v>
      </c>
      <c r="BN159" s="4">
        <v>0</v>
      </c>
      <c r="BO159" s="4">
        <v>-147202.54</v>
      </c>
      <c r="BP159" s="4">
        <v>88490.73</v>
      </c>
      <c r="BQ159" s="4">
        <v>0</v>
      </c>
      <c r="BR159" s="4">
        <v>0</v>
      </c>
      <c r="BS159" s="4">
        <v>0</v>
      </c>
      <c r="BT159" s="4">
        <v>0</v>
      </c>
      <c r="BU159" s="4">
        <v>138357.02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6945619.92</v>
      </c>
      <c r="CE159" s="4">
        <v>0</v>
      </c>
      <c r="CF159" s="4">
        <v>0</v>
      </c>
      <c r="CG159" s="4">
        <v>6945619.92</v>
      </c>
      <c r="CH159" s="4">
        <v>376013.94</v>
      </c>
      <c r="CI159" s="4">
        <v>901675.1</v>
      </c>
      <c r="CJ159" s="4">
        <v>2157392.41</v>
      </c>
      <c r="CK159" s="4">
        <v>2549.29</v>
      </c>
      <c r="CL159" s="4">
        <v>3437630.74</v>
      </c>
      <c r="CM159" s="4">
        <v>-3413845.82</v>
      </c>
      <c r="CN159" s="4">
        <v>-76076.89</v>
      </c>
      <c r="CO159" s="4">
        <v>-356876.73</v>
      </c>
      <c r="CP159" s="4">
        <v>-3846799.44</v>
      </c>
      <c r="CQ159" s="4">
        <v>-1135518.75</v>
      </c>
      <c r="CR159" s="4">
        <v>0</v>
      </c>
      <c r="CS159" s="4">
        <v>971937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17986.54</v>
      </c>
      <c r="DC159" s="4">
        <v>0</v>
      </c>
      <c r="DD159" s="4">
        <v>0</v>
      </c>
      <c r="DE159" s="4">
        <v>-145595.21</v>
      </c>
      <c r="DF159" s="4">
        <v>-554763.91</v>
      </c>
      <c r="DG159" s="4">
        <v>0</v>
      </c>
      <c r="DH159" s="4">
        <v>0</v>
      </c>
      <c r="DI159" s="4">
        <v>0</v>
      </c>
      <c r="DJ159" s="4">
        <v>0</v>
      </c>
      <c r="DK159" s="4">
        <v>-309378.04</v>
      </c>
      <c r="DL159" s="4">
        <v>0</v>
      </c>
      <c r="DM159" s="4">
        <v>0</v>
      </c>
      <c r="DN159" s="4">
        <v>0</v>
      </c>
      <c r="DO159" s="4">
        <v>0</v>
      </c>
      <c r="DP159" s="4">
        <v>0</v>
      </c>
      <c r="DQ159" s="4">
        <v>0</v>
      </c>
      <c r="DR159" s="4">
        <v>0</v>
      </c>
      <c r="DS159" s="4">
        <v>0</v>
      </c>
      <c r="DT159" s="4">
        <v>6636241.88</v>
      </c>
      <c r="DU159" s="4">
        <v>0</v>
      </c>
      <c r="DV159" s="4">
        <v>0</v>
      </c>
      <c r="DW159" s="4">
        <v>6636241.88</v>
      </c>
      <c r="DX159" s="11">
        <f>('KOV järjest'!Z159+Z159+BP159+DF159)/CL159</f>
        <v>-0.22115040779510833</v>
      </c>
      <c r="DY159" s="11">
        <f t="shared" si="2"/>
        <v>0</v>
      </c>
    </row>
    <row r="160" spans="1:129" ht="12.75">
      <c r="A160" s="3" t="s">
        <v>219</v>
      </c>
      <c r="B160" s="4">
        <v>3542871.89</v>
      </c>
      <c r="C160" s="4">
        <v>10744262.58</v>
      </c>
      <c r="D160" s="4">
        <v>12199168.01</v>
      </c>
      <c r="E160" s="4">
        <v>92502.56</v>
      </c>
      <c r="F160" s="4">
        <v>26578805.04</v>
      </c>
      <c r="G160" s="4">
        <v>-21486556.12</v>
      </c>
      <c r="H160" s="4">
        <v>-1481693.29</v>
      </c>
      <c r="I160" s="4">
        <v>-1228231.15</v>
      </c>
      <c r="J160" s="4">
        <v>-24196480.56</v>
      </c>
      <c r="K160" s="4">
        <v>-1754493.92</v>
      </c>
      <c r="L160" s="4">
        <v>10000</v>
      </c>
      <c r="M160" s="4">
        <v>1765327.28</v>
      </c>
      <c r="N160" s="4">
        <v>0</v>
      </c>
      <c r="O160" s="4">
        <v>0</v>
      </c>
      <c r="P160" s="4">
        <v>0</v>
      </c>
      <c r="Q160" s="4">
        <v>0</v>
      </c>
      <c r="R160" s="4">
        <v>-589500</v>
      </c>
      <c r="S160" s="4">
        <v>0</v>
      </c>
      <c r="T160" s="4">
        <v>0</v>
      </c>
      <c r="U160" s="4">
        <v>2200</v>
      </c>
      <c r="V160" s="4">
        <v>-15006.53</v>
      </c>
      <c r="W160" s="4">
        <v>-25280.58</v>
      </c>
      <c r="X160" s="4">
        <v>0</v>
      </c>
      <c r="Y160" s="4">
        <v>-581473.17</v>
      </c>
      <c r="Z160" s="4">
        <v>1800851.31</v>
      </c>
      <c r="AA160" s="4">
        <v>0</v>
      </c>
      <c r="AB160" s="4">
        <v>-440062.92</v>
      </c>
      <c r="AC160" s="4">
        <v>0</v>
      </c>
      <c r="AD160" s="4">
        <v>-440062.92</v>
      </c>
      <c r="AE160" s="4">
        <v>2167936.9</v>
      </c>
      <c r="AF160" s="4">
        <v>444015.36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444015.36</v>
      </c>
      <c r="AM160" s="4">
        <v>0</v>
      </c>
      <c r="AN160" s="4">
        <v>4020917.77</v>
      </c>
      <c r="AO160" s="4">
        <v>0</v>
      </c>
      <c r="AP160" s="4">
        <v>0</v>
      </c>
      <c r="AQ160" s="4">
        <v>4020917.77</v>
      </c>
      <c r="AR160" s="4">
        <v>6216032.07</v>
      </c>
      <c r="AS160" s="4">
        <v>13309359.17</v>
      </c>
      <c r="AT160" s="4">
        <v>13017905.73</v>
      </c>
      <c r="AU160" s="4">
        <v>143620.76</v>
      </c>
      <c r="AV160" s="4">
        <v>32686917.73</v>
      </c>
      <c r="AW160" s="4">
        <v>-25272588.09</v>
      </c>
      <c r="AX160" s="4">
        <v>-1683628.39</v>
      </c>
      <c r="AY160" s="4">
        <v>-2317298.32</v>
      </c>
      <c r="AZ160" s="4">
        <v>-29273514.8</v>
      </c>
      <c r="BA160" s="4">
        <v>-9723290.66</v>
      </c>
      <c r="BB160" s="4">
        <v>10000</v>
      </c>
      <c r="BC160" s="4">
        <v>7148572.72</v>
      </c>
      <c r="BD160" s="4">
        <v>-10000</v>
      </c>
      <c r="BE160" s="4">
        <v>0</v>
      </c>
      <c r="BF160" s="4">
        <v>0</v>
      </c>
      <c r="BG160" s="4">
        <v>0</v>
      </c>
      <c r="BH160" s="4">
        <v>-1221000</v>
      </c>
      <c r="BI160" s="4">
        <v>0</v>
      </c>
      <c r="BJ160" s="4">
        <v>0</v>
      </c>
      <c r="BK160" s="4">
        <v>0</v>
      </c>
      <c r="BL160" s="4">
        <v>-54732.82</v>
      </c>
      <c r="BM160" s="4">
        <v>-150890.49</v>
      </c>
      <c r="BN160" s="4">
        <v>0</v>
      </c>
      <c r="BO160" s="4">
        <v>-3850450.76</v>
      </c>
      <c r="BP160" s="4">
        <v>-437047.83</v>
      </c>
      <c r="BQ160" s="4">
        <v>5327676</v>
      </c>
      <c r="BR160" s="4">
        <v>-2775059.18</v>
      </c>
      <c r="BS160" s="4">
        <v>0</v>
      </c>
      <c r="BT160" s="4">
        <v>2552616.82</v>
      </c>
      <c r="BU160" s="4">
        <v>635653.23</v>
      </c>
      <c r="BV160" s="4">
        <v>2996632.18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2996632.18</v>
      </c>
      <c r="CC160" s="4">
        <v>0</v>
      </c>
      <c r="CD160" s="4">
        <v>4656571</v>
      </c>
      <c r="CE160" s="4">
        <v>0</v>
      </c>
      <c r="CF160" s="4">
        <v>0</v>
      </c>
      <c r="CG160" s="4">
        <v>4656571</v>
      </c>
      <c r="CH160" s="4">
        <v>7817780.19</v>
      </c>
      <c r="CI160" s="4">
        <v>16959014.35</v>
      </c>
      <c r="CJ160" s="4">
        <v>15386423.81</v>
      </c>
      <c r="CK160" s="4">
        <v>130557.88</v>
      </c>
      <c r="CL160" s="4">
        <v>40293776.23</v>
      </c>
      <c r="CM160" s="4">
        <v>-31182259.27</v>
      </c>
      <c r="CN160" s="4">
        <v>-1512535.89</v>
      </c>
      <c r="CO160" s="4">
        <v>-3817272.6</v>
      </c>
      <c r="CP160" s="4">
        <v>-36512067.76</v>
      </c>
      <c r="CQ160" s="4">
        <v>-9391027.36</v>
      </c>
      <c r="CR160" s="4">
        <v>195688.89</v>
      </c>
      <c r="CS160" s="4">
        <v>6811775.97</v>
      </c>
      <c r="CT160" s="4">
        <v>-50000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108798.56</v>
      </c>
      <c r="DC160" s="4">
        <v>-131375.86</v>
      </c>
      <c r="DD160" s="4">
        <v>0</v>
      </c>
      <c r="DE160" s="4">
        <v>-2324763.94</v>
      </c>
      <c r="DF160" s="4">
        <v>1456944.53</v>
      </c>
      <c r="DG160" s="4">
        <v>2468648.01</v>
      </c>
      <c r="DH160" s="4">
        <v>-3099256.38</v>
      </c>
      <c r="DI160" s="4">
        <v>0</v>
      </c>
      <c r="DJ160" s="4">
        <v>-630608.37</v>
      </c>
      <c r="DK160" s="4">
        <v>228906.49</v>
      </c>
      <c r="DL160" s="4">
        <v>2366023.81</v>
      </c>
      <c r="DM160" s="4">
        <v>0</v>
      </c>
      <c r="DN160" s="4">
        <v>0</v>
      </c>
      <c r="DO160" s="4">
        <v>0</v>
      </c>
      <c r="DP160" s="4">
        <v>0</v>
      </c>
      <c r="DQ160" s="4">
        <v>0</v>
      </c>
      <c r="DR160" s="4">
        <v>2366023.81</v>
      </c>
      <c r="DS160" s="4">
        <v>0</v>
      </c>
      <c r="DT160" s="4">
        <v>4885477.49</v>
      </c>
      <c r="DU160" s="4">
        <v>0</v>
      </c>
      <c r="DV160" s="4">
        <v>0</v>
      </c>
      <c r="DW160" s="4">
        <v>4885477.49</v>
      </c>
      <c r="DX160" s="11">
        <f>('KOV järjest'!Z160+Z160+BP160+DF160)/CL160</f>
        <v>0.096175323649977</v>
      </c>
      <c r="DY160" s="11">
        <f t="shared" si="2"/>
        <v>0</v>
      </c>
    </row>
    <row r="161" spans="1:129" ht="12.75">
      <c r="A161" s="3" t="s">
        <v>220</v>
      </c>
      <c r="B161" s="4">
        <v>3203585.2</v>
      </c>
      <c r="C161" s="4">
        <v>7734246.0600000005</v>
      </c>
      <c r="D161" s="4">
        <v>11936297.95</v>
      </c>
      <c r="E161" s="4">
        <v>131499.77</v>
      </c>
      <c r="F161" s="4">
        <v>23005628.98</v>
      </c>
      <c r="G161" s="4">
        <v>-18868945.47</v>
      </c>
      <c r="H161" s="4">
        <v>-2190756.87</v>
      </c>
      <c r="I161" s="4">
        <v>-1418740.18</v>
      </c>
      <c r="J161" s="4">
        <v>-22478442.52</v>
      </c>
      <c r="K161" s="4">
        <v>-2598578.81</v>
      </c>
      <c r="L161" s="4">
        <v>0</v>
      </c>
      <c r="M161" s="4">
        <v>1994736.73</v>
      </c>
      <c r="N161" s="4">
        <v>-159943.24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-173716.08</v>
      </c>
      <c r="W161" s="4">
        <v>-192156.56</v>
      </c>
      <c r="X161" s="4">
        <v>0</v>
      </c>
      <c r="Y161" s="4">
        <v>-937501.4</v>
      </c>
      <c r="Z161" s="4">
        <v>-410314.94</v>
      </c>
      <c r="AA161" s="4">
        <v>915000</v>
      </c>
      <c r="AB161" s="4">
        <v>-1034684.61</v>
      </c>
      <c r="AC161" s="4">
        <v>0</v>
      </c>
      <c r="AD161" s="4">
        <v>-119684.61</v>
      </c>
      <c r="AE161" s="4">
        <v>692696.54</v>
      </c>
      <c r="AF161" s="4">
        <v>6481872.71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6481872.71</v>
      </c>
      <c r="AM161" s="4">
        <v>0</v>
      </c>
      <c r="AN161" s="4">
        <v>1665121.72</v>
      </c>
      <c r="AO161" s="4">
        <v>7499</v>
      </c>
      <c r="AP161" s="4">
        <v>0</v>
      </c>
      <c r="AQ161" s="4">
        <v>1672620.72</v>
      </c>
      <c r="AR161" s="4">
        <v>3733493.16</v>
      </c>
      <c r="AS161" s="4">
        <v>10200030.76</v>
      </c>
      <c r="AT161" s="4">
        <v>15963770.9</v>
      </c>
      <c r="AU161" s="4">
        <v>218781.9</v>
      </c>
      <c r="AV161" s="4">
        <v>30116076.72</v>
      </c>
      <c r="AW161" s="4">
        <v>-20752773.79</v>
      </c>
      <c r="AX161" s="4">
        <v>-2353908.22</v>
      </c>
      <c r="AY161" s="4">
        <v>-2118544.69</v>
      </c>
      <c r="AZ161" s="4">
        <v>-25225226.7</v>
      </c>
      <c r="BA161" s="4">
        <v>-9008054.94</v>
      </c>
      <c r="BB161" s="4">
        <v>1533530</v>
      </c>
      <c r="BC161" s="4">
        <v>7425953.81</v>
      </c>
      <c r="BD161" s="4">
        <v>-268803.67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147525.78</v>
      </c>
      <c r="BM161" s="4">
        <v>-231636.36</v>
      </c>
      <c r="BN161" s="4">
        <v>0</v>
      </c>
      <c r="BO161" s="4">
        <v>-169849.02</v>
      </c>
      <c r="BP161" s="4">
        <v>4721001</v>
      </c>
      <c r="BQ161" s="4">
        <v>762461.29</v>
      </c>
      <c r="BR161" s="4">
        <v>-1038006.29</v>
      </c>
      <c r="BS161" s="4">
        <v>0</v>
      </c>
      <c r="BT161" s="4">
        <v>-275545</v>
      </c>
      <c r="BU161" s="4">
        <v>369714.52</v>
      </c>
      <c r="BV161" s="4">
        <v>6206327.71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6206327.71</v>
      </c>
      <c r="CC161" s="4">
        <v>0</v>
      </c>
      <c r="CD161" s="4">
        <v>1238723.24</v>
      </c>
      <c r="CE161" s="4">
        <v>803612</v>
      </c>
      <c r="CF161" s="4">
        <v>0</v>
      </c>
      <c r="CG161" s="4">
        <v>2042335.24</v>
      </c>
      <c r="CH161" s="4">
        <v>3500922.86</v>
      </c>
      <c r="CI161" s="4">
        <v>12830905.96</v>
      </c>
      <c r="CJ161" s="4">
        <v>15635860.83</v>
      </c>
      <c r="CK161" s="4">
        <v>308697.49</v>
      </c>
      <c r="CL161" s="4">
        <v>32276387.14</v>
      </c>
      <c r="CM161" s="4">
        <v>-23803941.75</v>
      </c>
      <c r="CN161" s="4">
        <v>-2679386.85</v>
      </c>
      <c r="CO161" s="4">
        <v>-2374379.28</v>
      </c>
      <c r="CP161" s="4">
        <v>-28857707.88</v>
      </c>
      <c r="CQ161" s="4">
        <v>-6436580.16</v>
      </c>
      <c r="CR161" s="4">
        <v>19799.39</v>
      </c>
      <c r="CS161" s="4">
        <v>4458097.01</v>
      </c>
      <c r="CT161" s="4">
        <v>-479107.49</v>
      </c>
      <c r="CU161" s="4">
        <v>0</v>
      </c>
      <c r="CV161" s="4">
        <v>-5000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342733.36</v>
      </c>
      <c r="DC161" s="4">
        <v>-231420.44</v>
      </c>
      <c r="DD161" s="4">
        <v>0</v>
      </c>
      <c r="DE161" s="4">
        <v>-2100057.89</v>
      </c>
      <c r="DF161" s="4">
        <v>1318621.37</v>
      </c>
      <c r="DG161" s="4">
        <v>809764.72</v>
      </c>
      <c r="DH161" s="4">
        <v>-2421486.26</v>
      </c>
      <c r="DI161" s="4">
        <v>0</v>
      </c>
      <c r="DJ161" s="4">
        <v>-1611721.54</v>
      </c>
      <c r="DK161" s="4">
        <v>-597142.06</v>
      </c>
      <c r="DL161" s="4">
        <v>4594606.17</v>
      </c>
      <c r="DM161" s="4">
        <v>0</v>
      </c>
      <c r="DN161" s="4">
        <v>332136</v>
      </c>
      <c r="DO161" s="4">
        <v>0</v>
      </c>
      <c r="DP161" s="4">
        <v>0</v>
      </c>
      <c r="DQ161" s="4">
        <v>0</v>
      </c>
      <c r="DR161" s="4">
        <v>4926742.17</v>
      </c>
      <c r="DS161" s="4">
        <v>809765</v>
      </c>
      <c r="DT161" s="4">
        <v>1258311.18</v>
      </c>
      <c r="DU161" s="4">
        <v>186882</v>
      </c>
      <c r="DV161" s="4">
        <v>0</v>
      </c>
      <c r="DW161" s="4">
        <v>1445193.18</v>
      </c>
      <c r="DX161" s="11">
        <f>('KOV järjest'!Z161+Z161+BP161+DF161)/CL161</f>
        <v>0.10912814760592812</v>
      </c>
      <c r="DY161" s="11">
        <f t="shared" si="2"/>
        <v>0.10786675023132716</v>
      </c>
    </row>
    <row r="162" spans="1:129" ht="12.75">
      <c r="A162" s="3" t="s">
        <v>221</v>
      </c>
      <c r="B162" s="4">
        <v>2225580.23</v>
      </c>
      <c r="C162" s="4">
        <v>4328377.21</v>
      </c>
      <c r="D162" s="4">
        <v>4195363.23</v>
      </c>
      <c r="E162" s="4">
        <v>64432.52</v>
      </c>
      <c r="F162" s="4">
        <v>10813753.19</v>
      </c>
      <c r="G162" s="4">
        <v>-9697037.23</v>
      </c>
      <c r="H162" s="4">
        <v>-340323.22</v>
      </c>
      <c r="I162" s="4">
        <v>-555397.52</v>
      </c>
      <c r="J162" s="4">
        <v>-10592757.97</v>
      </c>
      <c r="K162" s="4">
        <v>-55806.16</v>
      </c>
      <c r="L162" s="4">
        <v>43890</v>
      </c>
      <c r="M162" s="4">
        <v>317550</v>
      </c>
      <c r="N162" s="4">
        <v>-193698.1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-43404.28</v>
      </c>
      <c r="W162" s="4">
        <v>-44276.75</v>
      </c>
      <c r="X162" s="4">
        <v>0</v>
      </c>
      <c r="Y162" s="4">
        <v>68531.46</v>
      </c>
      <c r="Z162" s="4">
        <v>289526.68</v>
      </c>
      <c r="AA162" s="4">
        <v>4633.46</v>
      </c>
      <c r="AB162" s="4">
        <v>-378928.74</v>
      </c>
      <c r="AC162" s="4">
        <v>0</v>
      </c>
      <c r="AD162" s="4">
        <v>-374295.28</v>
      </c>
      <c r="AE162" s="4">
        <v>146972.5</v>
      </c>
      <c r="AF162" s="4">
        <v>1068261.04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1068261.04</v>
      </c>
      <c r="AM162" s="4">
        <v>0</v>
      </c>
      <c r="AN162" s="4">
        <v>496195.2</v>
      </c>
      <c r="AO162" s="4">
        <v>0</v>
      </c>
      <c r="AP162" s="4">
        <v>0</v>
      </c>
      <c r="AQ162" s="4">
        <v>496195.2</v>
      </c>
      <c r="AR162" s="4">
        <v>2485091.79</v>
      </c>
      <c r="AS162" s="4">
        <v>5353824.39</v>
      </c>
      <c r="AT162" s="4">
        <v>4590767.29</v>
      </c>
      <c r="AU162" s="4">
        <v>67527.86</v>
      </c>
      <c r="AV162" s="4">
        <v>12497211.33</v>
      </c>
      <c r="AW162" s="4">
        <v>-11116789.71</v>
      </c>
      <c r="AX162" s="4">
        <v>-443478.93</v>
      </c>
      <c r="AY162" s="4">
        <v>-853790.95</v>
      </c>
      <c r="AZ162" s="4">
        <v>-12414059.59</v>
      </c>
      <c r="BA162" s="4">
        <v>-1021841.62</v>
      </c>
      <c r="BB162" s="4">
        <v>28783.33</v>
      </c>
      <c r="BC162" s="4">
        <v>1101542.24</v>
      </c>
      <c r="BD162" s="4">
        <v>-9180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-39528.21</v>
      </c>
      <c r="BM162" s="4">
        <v>-40794.61</v>
      </c>
      <c r="BN162" s="4">
        <v>0</v>
      </c>
      <c r="BO162" s="4">
        <v>59775.74</v>
      </c>
      <c r="BP162" s="4">
        <v>142927.48</v>
      </c>
      <c r="BQ162" s="4">
        <v>0</v>
      </c>
      <c r="BR162" s="4">
        <v>-322999.63</v>
      </c>
      <c r="BS162" s="4">
        <v>0</v>
      </c>
      <c r="BT162" s="4">
        <v>-322999.63</v>
      </c>
      <c r="BU162" s="4">
        <v>557536.96</v>
      </c>
      <c r="BV162" s="4">
        <v>745806.14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745806.14</v>
      </c>
      <c r="CC162" s="4">
        <v>0</v>
      </c>
      <c r="CD162" s="4">
        <v>1053732.16</v>
      </c>
      <c r="CE162" s="4">
        <v>0</v>
      </c>
      <c r="CF162" s="4">
        <v>0</v>
      </c>
      <c r="CG162" s="4">
        <v>1053732.16</v>
      </c>
      <c r="CH162" s="4">
        <v>3431100.87</v>
      </c>
      <c r="CI162" s="4">
        <v>6577078.54</v>
      </c>
      <c r="CJ162" s="4">
        <v>5177313.72</v>
      </c>
      <c r="CK162" s="4">
        <v>38063.8</v>
      </c>
      <c r="CL162" s="4">
        <v>15223556.93</v>
      </c>
      <c r="CM162" s="4">
        <v>-13117518.07</v>
      </c>
      <c r="CN162" s="4">
        <v>-666823.21</v>
      </c>
      <c r="CO162" s="4">
        <v>-1287155.92</v>
      </c>
      <c r="CP162" s="4">
        <v>-15071497.2</v>
      </c>
      <c r="CQ162" s="4">
        <v>-3123553.55</v>
      </c>
      <c r="CR162" s="4">
        <v>0</v>
      </c>
      <c r="CS162" s="4">
        <v>4321781.08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-7987.87</v>
      </c>
      <c r="DC162" s="4">
        <v>-47531.45</v>
      </c>
      <c r="DD162" s="4">
        <v>0</v>
      </c>
      <c r="DE162" s="4">
        <v>1190239.66</v>
      </c>
      <c r="DF162" s="4">
        <v>1342299.39</v>
      </c>
      <c r="DG162" s="4">
        <v>749557.08</v>
      </c>
      <c r="DH162" s="4">
        <v>-805709.69</v>
      </c>
      <c r="DI162" s="4">
        <v>0</v>
      </c>
      <c r="DJ162" s="4">
        <v>-56152.61</v>
      </c>
      <c r="DK162" s="4">
        <v>496915.98</v>
      </c>
      <c r="DL162" s="4">
        <v>690675.97</v>
      </c>
      <c r="DM162" s="4">
        <v>0</v>
      </c>
      <c r="DN162" s="4">
        <v>0</v>
      </c>
      <c r="DO162" s="4">
        <v>0</v>
      </c>
      <c r="DP162" s="4">
        <v>0</v>
      </c>
      <c r="DQ162" s="4">
        <v>0</v>
      </c>
      <c r="DR162" s="4">
        <v>690675.97</v>
      </c>
      <c r="DS162" s="4">
        <v>0</v>
      </c>
      <c r="DT162" s="4">
        <v>1550648.14</v>
      </c>
      <c r="DU162" s="4">
        <v>0</v>
      </c>
      <c r="DV162" s="4">
        <v>0</v>
      </c>
      <c r="DW162" s="4">
        <v>1550648.14</v>
      </c>
      <c r="DX162" s="11">
        <f>('KOV järjest'!Z162+Z162+BP162+DF162)/CL162</f>
        <v>0.04520668613547201</v>
      </c>
      <c r="DY162" s="11">
        <f t="shared" si="2"/>
        <v>0</v>
      </c>
    </row>
    <row r="163" spans="1:129" ht="12.75">
      <c r="A163" s="3" t="s">
        <v>222</v>
      </c>
      <c r="B163" s="4">
        <v>12480899.38</v>
      </c>
      <c r="C163" s="4">
        <v>17079098.78</v>
      </c>
      <c r="D163" s="4">
        <v>28946234.42</v>
      </c>
      <c r="E163" s="4">
        <v>224779.74</v>
      </c>
      <c r="F163" s="4">
        <v>58731012.32</v>
      </c>
      <c r="G163" s="4">
        <v>-43747084.22</v>
      </c>
      <c r="H163" s="4">
        <v>-3844312.88</v>
      </c>
      <c r="I163" s="4">
        <v>-4548532.87</v>
      </c>
      <c r="J163" s="4">
        <v>-52139929.97</v>
      </c>
      <c r="K163" s="4">
        <v>-19358735.02</v>
      </c>
      <c r="L163" s="4">
        <v>737619.85</v>
      </c>
      <c r="M163" s="4">
        <v>5796349.51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66400</v>
      </c>
      <c r="T163" s="4">
        <v>-68000</v>
      </c>
      <c r="U163" s="4">
        <v>45575</v>
      </c>
      <c r="V163" s="4">
        <v>-180956.9</v>
      </c>
      <c r="W163" s="4">
        <v>-330345.18</v>
      </c>
      <c r="X163" s="4">
        <v>0</v>
      </c>
      <c r="Y163" s="4">
        <v>-12961747.56</v>
      </c>
      <c r="Z163" s="4">
        <v>-6370665.21</v>
      </c>
      <c r="AA163" s="4">
        <v>14449762.82</v>
      </c>
      <c r="AB163" s="4">
        <v>-2509883.92</v>
      </c>
      <c r="AC163" s="4">
        <v>27157.7</v>
      </c>
      <c r="AD163" s="4">
        <v>11967036.6</v>
      </c>
      <c r="AE163" s="4">
        <v>4077194.58</v>
      </c>
      <c r="AF163" s="4">
        <v>20297076.48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20297076.48</v>
      </c>
      <c r="AM163" s="4">
        <v>0</v>
      </c>
      <c r="AN163" s="4">
        <v>5979081.55</v>
      </c>
      <c r="AO163" s="4">
        <v>1094889</v>
      </c>
      <c r="AP163" s="4">
        <v>0</v>
      </c>
      <c r="AQ163" s="4">
        <v>7073970.55</v>
      </c>
      <c r="AR163" s="4">
        <v>13869539.91</v>
      </c>
      <c r="AS163" s="4">
        <v>21141973.79</v>
      </c>
      <c r="AT163" s="4">
        <v>29661493.74</v>
      </c>
      <c r="AU163" s="4">
        <v>291658.62</v>
      </c>
      <c r="AV163" s="4">
        <v>64964666.06</v>
      </c>
      <c r="AW163" s="4">
        <v>-46808503.64</v>
      </c>
      <c r="AX163" s="4">
        <v>-4609337.76</v>
      </c>
      <c r="AY163" s="4">
        <v>-2798114.7</v>
      </c>
      <c r="AZ163" s="4">
        <v>-54215956.1</v>
      </c>
      <c r="BA163" s="4">
        <v>-6056087.52</v>
      </c>
      <c r="BB163" s="4">
        <v>62084.74</v>
      </c>
      <c r="BC163" s="4">
        <v>3105114.29</v>
      </c>
      <c r="BD163" s="4">
        <v>0</v>
      </c>
      <c r="BE163" s="4">
        <v>0</v>
      </c>
      <c r="BF163" s="4">
        <v>0</v>
      </c>
      <c r="BG163" s="4">
        <v>0</v>
      </c>
      <c r="BH163" s="4">
        <v>-529420</v>
      </c>
      <c r="BI163" s="4">
        <v>0</v>
      </c>
      <c r="BJ163" s="4">
        <v>0</v>
      </c>
      <c r="BK163" s="4">
        <v>35425</v>
      </c>
      <c r="BL163" s="4">
        <v>-292651.51</v>
      </c>
      <c r="BM163" s="4">
        <v>-594431.92</v>
      </c>
      <c r="BN163" s="4">
        <v>0</v>
      </c>
      <c r="BO163" s="4">
        <v>-3675535</v>
      </c>
      <c r="BP163" s="4">
        <v>7073174.96</v>
      </c>
      <c r="BQ163" s="4">
        <v>0</v>
      </c>
      <c r="BR163" s="4">
        <v>-3532713.52</v>
      </c>
      <c r="BS163" s="4">
        <v>-27157.7</v>
      </c>
      <c r="BT163" s="4">
        <v>-3559871.22</v>
      </c>
      <c r="BU163" s="4">
        <v>3168288.23</v>
      </c>
      <c r="BV163" s="4">
        <v>16737424.92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16737424.92</v>
      </c>
      <c r="CC163" s="4">
        <v>0</v>
      </c>
      <c r="CD163" s="4">
        <v>9362808.78</v>
      </c>
      <c r="CE163" s="4">
        <v>879450</v>
      </c>
      <c r="CF163" s="4">
        <v>0</v>
      </c>
      <c r="CG163" s="4">
        <v>10242258.78</v>
      </c>
      <c r="CH163" s="4">
        <v>18076069.16</v>
      </c>
      <c r="CI163" s="4">
        <v>26931317.64</v>
      </c>
      <c r="CJ163" s="4">
        <v>33158480.55</v>
      </c>
      <c r="CK163" s="4">
        <v>327473.13</v>
      </c>
      <c r="CL163" s="4">
        <v>78493340.48</v>
      </c>
      <c r="CM163" s="4">
        <v>-54509239.76</v>
      </c>
      <c r="CN163" s="4">
        <v>-4024226.67</v>
      </c>
      <c r="CO163" s="4">
        <v>-5102011.99</v>
      </c>
      <c r="CP163" s="4">
        <v>-63635478.42</v>
      </c>
      <c r="CQ163" s="4">
        <v>-16877071.97</v>
      </c>
      <c r="CR163" s="4">
        <v>159169</v>
      </c>
      <c r="CS163" s="4">
        <v>9860532.2</v>
      </c>
      <c r="CT163" s="4">
        <v>0</v>
      </c>
      <c r="CU163" s="4">
        <v>0</v>
      </c>
      <c r="CV163" s="4">
        <v>0</v>
      </c>
      <c r="CW163" s="4">
        <v>0</v>
      </c>
      <c r="CX163" s="4">
        <v>-4472000</v>
      </c>
      <c r="CY163" s="4">
        <v>0</v>
      </c>
      <c r="CZ163" s="4">
        <v>-53000</v>
      </c>
      <c r="DA163" s="4">
        <v>53000</v>
      </c>
      <c r="DB163" s="4">
        <v>-126027.47</v>
      </c>
      <c r="DC163" s="4">
        <v>-671848.52</v>
      </c>
      <c r="DD163" s="4">
        <v>0</v>
      </c>
      <c r="DE163" s="4">
        <v>-11455398.24</v>
      </c>
      <c r="DF163" s="4">
        <v>3402463.82</v>
      </c>
      <c r="DG163" s="4">
        <v>0</v>
      </c>
      <c r="DH163" s="4">
        <v>-3028865.26</v>
      </c>
      <c r="DI163" s="4">
        <v>0</v>
      </c>
      <c r="DJ163" s="4">
        <v>-3028865.26</v>
      </c>
      <c r="DK163" s="4">
        <v>-134006.64</v>
      </c>
      <c r="DL163" s="4">
        <v>13709006.97</v>
      </c>
      <c r="DM163" s="4">
        <v>0</v>
      </c>
      <c r="DN163" s="4">
        <v>0</v>
      </c>
      <c r="DO163" s="4">
        <v>0</v>
      </c>
      <c r="DP163" s="4">
        <v>0</v>
      </c>
      <c r="DQ163" s="4">
        <v>0</v>
      </c>
      <c r="DR163" s="4">
        <v>13709006.97</v>
      </c>
      <c r="DS163" s="4">
        <v>0</v>
      </c>
      <c r="DT163" s="4">
        <v>9539458.01</v>
      </c>
      <c r="DU163" s="4">
        <v>568794.13</v>
      </c>
      <c r="DV163" s="4">
        <v>0</v>
      </c>
      <c r="DW163" s="4">
        <v>10108252.14</v>
      </c>
      <c r="DX163" s="11">
        <f>('KOV järjest'!Z163+Z163+BP163+DF163)/CL163</f>
        <v>0.012605002079789167</v>
      </c>
      <c r="DY163" s="11">
        <f t="shared" si="2"/>
        <v>0.04587337993237105</v>
      </c>
    </row>
    <row r="164" spans="1:129" ht="12.75">
      <c r="A164" s="3" t="s">
        <v>223</v>
      </c>
      <c r="B164" s="4">
        <v>9286174.09</v>
      </c>
      <c r="C164" s="4">
        <v>19263140.86</v>
      </c>
      <c r="D164" s="4">
        <v>31353237.89</v>
      </c>
      <c r="E164" s="4">
        <v>344422.07</v>
      </c>
      <c r="F164" s="4">
        <v>60246974.91</v>
      </c>
      <c r="G164" s="4">
        <v>-47050885.87</v>
      </c>
      <c r="H164" s="4">
        <v>-5711021.02</v>
      </c>
      <c r="I164" s="4">
        <v>-3373029.16</v>
      </c>
      <c r="J164" s="4">
        <v>-56134936.05</v>
      </c>
      <c r="K164" s="4">
        <v>-3690168.49</v>
      </c>
      <c r="L164" s="4">
        <v>463112.91</v>
      </c>
      <c r="M164" s="4">
        <v>1987410.99</v>
      </c>
      <c r="N164" s="4">
        <v>7064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-270073.36</v>
      </c>
      <c r="W164" s="4">
        <v>-200721.84</v>
      </c>
      <c r="X164" s="4">
        <v>0</v>
      </c>
      <c r="Y164" s="4">
        <v>-1502653.95</v>
      </c>
      <c r="Z164" s="4">
        <v>2609384.91</v>
      </c>
      <c r="AA164" s="4">
        <v>2200011.46</v>
      </c>
      <c r="AB164" s="4">
        <v>-1685799.67</v>
      </c>
      <c r="AC164" s="4">
        <v>0</v>
      </c>
      <c r="AD164" s="4">
        <v>514211.79</v>
      </c>
      <c r="AE164" s="4">
        <v>2933340.34</v>
      </c>
      <c r="AF164" s="4">
        <v>4588333.67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4588333.67</v>
      </c>
      <c r="AM164" s="4">
        <v>0</v>
      </c>
      <c r="AN164" s="4">
        <v>6688388.840000001</v>
      </c>
      <c r="AO164" s="4">
        <v>0</v>
      </c>
      <c r="AP164" s="4">
        <v>0</v>
      </c>
      <c r="AQ164" s="4">
        <v>6688388.840000001</v>
      </c>
      <c r="AR164" s="4">
        <v>8137555.6</v>
      </c>
      <c r="AS164" s="4">
        <v>22695830.77</v>
      </c>
      <c r="AT164" s="4">
        <v>27727734.82</v>
      </c>
      <c r="AU164" s="4">
        <v>1567855.52</v>
      </c>
      <c r="AV164" s="4">
        <v>60128976.71</v>
      </c>
      <c r="AW164" s="4">
        <v>-45941504.53</v>
      </c>
      <c r="AX164" s="4">
        <v>-5237112.09</v>
      </c>
      <c r="AY164" s="4">
        <v>-4954481.9</v>
      </c>
      <c r="AZ164" s="4">
        <v>-56133098.52</v>
      </c>
      <c r="BA164" s="4">
        <v>-7504706.12</v>
      </c>
      <c r="BB164" s="4">
        <v>126824.86</v>
      </c>
      <c r="BC164" s="4">
        <v>8311672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-40821.59</v>
      </c>
      <c r="BM164" s="4">
        <v>-155652.91</v>
      </c>
      <c r="BN164" s="4">
        <v>0</v>
      </c>
      <c r="BO164" s="4">
        <v>892969.15</v>
      </c>
      <c r="BP164" s="4">
        <v>4888847.34</v>
      </c>
      <c r="BQ164" s="4">
        <v>0</v>
      </c>
      <c r="BR164" s="4">
        <v>-1773410.62</v>
      </c>
      <c r="BS164" s="4">
        <v>0</v>
      </c>
      <c r="BT164" s="4">
        <v>-1773410.62</v>
      </c>
      <c r="BU164" s="4">
        <v>8729184.01</v>
      </c>
      <c r="BV164" s="4">
        <v>2814923.05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2814923.05</v>
      </c>
      <c r="CC164" s="4">
        <v>0</v>
      </c>
      <c r="CD164" s="4">
        <v>10559830.63</v>
      </c>
      <c r="CE164" s="4">
        <v>0</v>
      </c>
      <c r="CF164" s="4">
        <v>0</v>
      </c>
      <c r="CG164" s="4">
        <v>10559830.63</v>
      </c>
      <c r="CH164" s="5">
        <v>9556326.47</v>
      </c>
      <c r="CI164" s="5">
        <v>27574898.71</v>
      </c>
      <c r="CJ164" s="5">
        <v>30248575.36</v>
      </c>
      <c r="CK164" s="5">
        <v>498084.71</v>
      </c>
      <c r="CL164" s="5">
        <v>67877885.25</v>
      </c>
      <c r="CM164" s="5">
        <v>-53799675.27</v>
      </c>
      <c r="CN164" s="5">
        <v>-5614108.6</v>
      </c>
      <c r="CO164" s="5">
        <v>-5176686.32</v>
      </c>
      <c r="CP164" s="5">
        <v>-64590470.19</v>
      </c>
      <c r="CQ164" s="5">
        <v>-11744963.48</v>
      </c>
      <c r="CR164" s="5">
        <v>10000</v>
      </c>
      <c r="CS164" s="5">
        <v>8868393</v>
      </c>
      <c r="CT164" s="5">
        <v>4150</v>
      </c>
      <c r="CU164" s="5">
        <v>0</v>
      </c>
      <c r="CV164" s="5">
        <v>0</v>
      </c>
      <c r="CW164" s="5">
        <v>0</v>
      </c>
      <c r="CX164" s="5">
        <v>0</v>
      </c>
      <c r="CY164" s="5">
        <v>0</v>
      </c>
      <c r="CZ164" s="5">
        <v>0</v>
      </c>
      <c r="DA164" s="5">
        <v>0</v>
      </c>
      <c r="DB164" s="5">
        <v>341104.53</v>
      </c>
      <c r="DC164" s="5">
        <v>-134873.4</v>
      </c>
      <c r="DD164" s="5">
        <v>0</v>
      </c>
      <c r="DE164" s="5">
        <v>-2521315.95</v>
      </c>
      <c r="DF164" s="5">
        <v>766099.11</v>
      </c>
      <c r="DG164" s="5">
        <v>211864.41</v>
      </c>
      <c r="DH164" s="5">
        <v>-813745.82</v>
      </c>
      <c r="DI164" s="5">
        <v>0</v>
      </c>
      <c r="DJ164" s="5">
        <v>-601881.41</v>
      </c>
      <c r="DK164" s="5">
        <v>229489.82</v>
      </c>
      <c r="DL164" s="5">
        <v>2213041.64</v>
      </c>
      <c r="DM164" s="5">
        <v>0</v>
      </c>
      <c r="DN164" s="5">
        <v>0</v>
      </c>
      <c r="DO164" s="5">
        <v>0</v>
      </c>
      <c r="DP164" s="5">
        <v>0</v>
      </c>
      <c r="DQ164" s="5">
        <v>0</v>
      </c>
      <c r="DR164" s="5">
        <v>2213041.64</v>
      </c>
      <c r="DS164" s="5">
        <v>0</v>
      </c>
      <c r="DT164" s="5">
        <v>10789320.45</v>
      </c>
      <c r="DU164" s="5">
        <v>0</v>
      </c>
      <c r="DV164" s="5">
        <v>0</v>
      </c>
      <c r="DW164" s="5">
        <v>10789320.45</v>
      </c>
      <c r="DX164" s="11">
        <f>('KOV järjest'!Z164+Z164+BP164+DF164)/CL164</f>
        <v>0.1754504300795081</v>
      </c>
      <c r="DY164" s="11">
        <f t="shared" si="2"/>
        <v>0</v>
      </c>
    </row>
    <row r="165" spans="1:129" ht="12.75">
      <c r="A165" s="3" t="s">
        <v>224</v>
      </c>
      <c r="B165" s="4">
        <v>1381547.95</v>
      </c>
      <c r="C165" s="4">
        <v>4699989.24</v>
      </c>
      <c r="D165" s="4">
        <v>10190308.5</v>
      </c>
      <c r="E165" s="4">
        <v>49674.83</v>
      </c>
      <c r="F165" s="4">
        <v>16321520.52</v>
      </c>
      <c r="G165" s="4">
        <v>-13010151.18</v>
      </c>
      <c r="H165" s="4">
        <v>-2306719.23</v>
      </c>
      <c r="I165" s="4">
        <v>-753877.38</v>
      </c>
      <c r="J165" s="4">
        <v>-16070747.79</v>
      </c>
      <c r="K165" s="4">
        <v>-2818522.02</v>
      </c>
      <c r="L165" s="4">
        <v>248140</v>
      </c>
      <c r="M165" s="4">
        <v>1120800</v>
      </c>
      <c r="N165" s="4">
        <v>1787465.77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-149473.8</v>
      </c>
      <c r="W165" s="4">
        <v>-149122.8</v>
      </c>
      <c r="X165" s="4">
        <v>0</v>
      </c>
      <c r="Y165" s="4">
        <v>188409.95</v>
      </c>
      <c r="Z165" s="4">
        <v>439182.68</v>
      </c>
      <c r="AA165" s="4">
        <v>4162426.33</v>
      </c>
      <c r="AB165" s="4">
        <v>-1171761.54</v>
      </c>
      <c r="AC165" s="4">
        <v>0</v>
      </c>
      <c r="AD165" s="4">
        <v>2990664.79</v>
      </c>
      <c r="AE165" s="4">
        <v>407285.27</v>
      </c>
      <c r="AF165" s="4">
        <v>5191049.93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5191049.93</v>
      </c>
      <c r="AM165" s="4">
        <v>0</v>
      </c>
      <c r="AN165" s="4">
        <v>729216.4</v>
      </c>
      <c r="AO165" s="4">
        <v>0</v>
      </c>
      <c r="AP165" s="4">
        <v>0</v>
      </c>
      <c r="AQ165" s="4">
        <v>729216.4</v>
      </c>
      <c r="AR165" s="4">
        <v>1613373.34</v>
      </c>
      <c r="AS165" s="4">
        <v>5780799.79</v>
      </c>
      <c r="AT165" s="4">
        <v>11080984.34</v>
      </c>
      <c r="AU165" s="4">
        <v>595832.01</v>
      </c>
      <c r="AV165" s="4">
        <v>19070989.48</v>
      </c>
      <c r="AW165" s="4">
        <v>-15044357.98</v>
      </c>
      <c r="AX165" s="4">
        <v>-1920058.65</v>
      </c>
      <c r="AY165" s="4">
        <v>-2155366.61</v>
      </c>
      <c r="AZ165" s="4">
        <v>-19119783.24</v>
      </c>
      <c r="BA165" s="4">
        <v>-9431572.4</v>
      </c>
      <c r="BB165" s="4">
        <v>207375</v>
      </c>
      <c r="BC165" s="4">
        <v>9552451.39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-179364.11</v>
      </c>
      <c r="BM165" s="4">
        <v>-181534.61</v>
      </c>
      <c r="BN165" s="4">
        <v>0</v>
      </c>
      <c r="BO165" s="4">
        <v>148889.88</v>
      </c>
      <c r="BP165" s="4">
        <v>100096.12</v>
      </c>
      <c r="BQ165" s="4">
        <v>4013927.78</v>
      </c>
      <c r="BR165" s="4">
        <v>-3401210.05</v>
      </c>
      <c r="BS165" s="4">
        <v>0</v>
      </c>
      <c r="BT165" s="4">
        <v>612717.73</v>
      </c>
      <c r="BU165" s="4">
        <v>-80402.97</v>
      </c>
      <c r="BV165" s="4">
        <v>5801571.35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5801571.35</v>
      </c>
      <c r="CC165" s="4">
        <v>0</v>
      </c>
      <c r="CD165" s="4">
        <v>648813.43</v>
      </c>
      <c r="CE165" s="4">
        <v>0</v>
      </c>
      <c r="CF165" s="4">
        <v>0</v>
      </c>
      <c r="CG165" s="4">
        <v>648813.43</v>
      </c>
      <c r="CH165" s="4">
        <v>1514649.34</v>
      </c>
      <c r="CI165" s="4">
        <v>7446943.79</v>
      </c>
      <c r="CJ165" s="4">
        <v>8994402.28</v>
      </c>
      <c r="CK165" s="4">
        <v>244642.28</v>
      </c>
      <c r="CL165" s="4">
        <v>18200637.69</v>
      </c>
      <c r="CM165" s="4">
        <v>-12334985.14</v>
      </c>
      <c r="CN165" s="4">
        <v>-3140059.04</v>
      </c>
      <c r="CO165" s="4">
        <v>-844587.22</v>
      </c>
      <c r="CP165" s="4">
        <v>-16319631.4</v>
      </c>
      <c r="CQ165" s="4">
        <v>-2655141.89</v>
      </c>
      <c r="CR165" s="4">
        <v>140500</v>
      </c>
      <c r="CS165" s="4">
        <v>2843350.42</v>
      </c>
      <c r="CT165" s="4">
        <v>-80796.3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-160021.2</v>
      </c>
      <c r="DC165" s="4">
        <v>-153561.57</v>
      </c>
      <c r="DD165" s="4">
        <v>0</v>
      </c>
      <c r="DE165" s="4">
        <v>87891.03</v>
      </c>
      <c r="DF165" s="4">
        <v>1968897.32</v>
      </c>
      <c r="DG165" s="4">
        <v>229751.25</v>
      </c>
      <c r="DH165" s="4">
        <v>-1492890.1</v>
      </c>
      <c r="DI165" s="4">
        <v>0</v>
      </c>
      <c r="DJ165" s="4">
        <v>-1263138.85</v>
      </c>
      <c r="DK165" s="4">
        <v>-4308.33</v>
      </c>
      <c r="DL165" s="4">
        <v>2563212.49</v>
      </c>
      <c r="DM165" s="4">
        <v>0</v>
      </c>
      <c r="DN165" s="4">
        <v>0</v>
      </c>
      <c r="DO165" s="4">
        <v>0</v>
      </c>
      <c r="DP165" s="4">
        <v>0</v>
      </c>
      <c r="DQ165" s="4">
        <v>0</v>
      </c>
      <c r="DR165" s="4">
        <v>2563212.49</v>
      </c>
      <c r="DS165" s="4">
        <v>0</v>
      </c>
      <c r="DT165" s="4">
        <v>644505.1</v>
      </c>
      <c r="DU165" s="4">
        <v>0</v>
      </c>
      <c r="DV165" s="4">
        <v>0</v>
      </c>
      <c r="DW165" s="4">
        <v>644505.1</v>
      </c>
      <c r="DX165" s="11">
        <f>('KOV järjest'!Z165+Z165+BP165+DF165)/CL165</f>
        <v>0.0016735375165857693</v>
      </c>
      <c r="DY165" s="11">
        <f t="shared" si="2"/>
        <v>0.10541978927772393</v>
      </c>
    </row>
    <row r="166" spans="1:129" ht="12.75">
      <c r="A166" s="3" t="s">
        <v>225</v>
      </c>
      <c r="B166" s="4">
        <v>928548.08</v>
      </c>
      <c r="C166" s="4">
        <v>5317345.67</v>
      </c>
      <c r="D166" s="4">
        <v>4996595.42</v>
      </c>
      <c r="E166" s="4">
        <v>301534.41</v>
      </c>
      <c r="F166" s="4">
        <v>11544023.58</v>
      </c>
      <c r="G166" s="4">
        <v>-9464927.16</v>
      </c>
      <c r="H166" s="4">
        <v>-465050.03</v>
      </c>
      <c r="I166" s="4">
        <v>-392023.2</v>
      </c>
      <c r="J166" s="4">
        <v>-10322000.39</v>
      </c>
      <c r="K166" s="4">
        <v>-341080</v>
      </c>
      <c r="L166" s="4">
        <v>990</v>
      </c>
      <c r="M166" s="4">
        <v>831201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-61101.45</v>
      </c>
      <c r="W166" s="4">
        <v>-61214.95</v>
      </c>
      <c r="X166" s="4">
        <v>0</v>
      </c>
      <c r="Y166" s="4">
        <v>430009.55</v>
      </c>
      <c r="Z166" s="4">
        <v>1652032.74</v>
      </c>
      <c r="AA166" s="4">
        <v>0</v>
      </c>
      <c r="AB166" s="4">
        <v>-654908.77</v>
      </c>
      <c r="AC166" s="4">
        <v>-497419.76</v>
      </c>
      <c r="AD166" s="4">
        <v>-1152328.53</v>
      </c>
      <c r="AE166" s="4">
        <v>36522.27</v>
      </c>
      <c r="AF166" s="4">
        <v>1038359.42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1038359.42</v>
      </c>
      <c r="AM166" s="4">
        <v>0</v>
      </c>
      <c r="AN166" s="4">
        <v>85425.86</v>
      </c>
      <c r="AO166" s="4">
        <v>0</v>
      </c>
      <c r="AP166" s="4">
        <v>0</v>
      </c>
      <c r="AQ166" s="4">
        <v>85425.86</v>
      </c>
      <c r="AR166" s="4">
        <v>695735.99</v>
      </c>
      <c r="AS166" s="4">
        <v>6483680.01</v>
      </c>
      <c r="AT166" s="4">
        <v>5195097.43</v>
      </c>
      <c r="AU166" s="4">
        <v>195169.14</v>
      </c>
      <c r="AV166" s="4">
        <v>12569682.57</v>
      </c>
      <c r="AW166" s="4">
        <v>-10684181.55</v>
      </c>
      <c r="AX166" s="4">
        <v>-566167.23</v>
      </c>
      <c r="AY166" s="4">
        <v>-677993.76</v>
      </c>
      <c r="AZ166" s="4">
        <v>-11928342.54</v>
      </c>
      <c r="BA166" s="4">
        <v>-1652758.36</v>
      </c>
      <c r="BB166" s="4">
        <v>0</v>
      </c>
      <c r="BC166" s="4">
        <v>1367000</v>
      </c>
      <c r="BD166" s="4">
        <v>-36930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-66002.77</v>
      </c>
      <c r="BM166" s="4">
        <v>-64605.43</v>
      </c>
      <c r="BN166" s="4">
        <v>0</v>
      </c>
      <c r="BO166" s="4">
        <v>-388691.13</v>
      </c>
      <c r="BP166" s="4">
        <v>252648.9</v>
      </c>
      <c r="BQ166" s="4">
        <v>1942664.19</v>
      </c>
      <c r="BR166" s="4">
        <v>-1169853.61</v>
      </c>
      <c r="BS166" s="4">
        <v>-290.02</v>
      </c>
      <c r="BT166" s="4">
        <v>772520.56</v>
      </c>
      <c r="BU166" s="4">
        <v>1129344.63</v>
      </c>
      <c r="BV166" s="4">
        <v>1810879.98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1810879.98</v>
      </c>
      <c r="CC166" s="4">
        <v>0</v>
      </c>
      <c r="CD166" s="4">
        <v>1214770.49</v>
      </c>
      <c r="CE166" s="4">
        <v>0</v>
      </c>
      <c r="CF166" s="4">
        <v>0</v>
      </c>
      <c r="CG166" s="4">
        <v>1214770.49</v>
      </c>
      <c r="CH166" s="4">
        <v>828975.08</v>
      </c>
      <c r="CI166" s="4">
        <v>7980150.09</v>
      </c>
      <c r="CJ166" s="4">
        <v>5377540.34</v>
      </c>
      <c r="CK166" s="4">
        <v>254325.07</v>
      </c>
      <c r="CL166" s="4">
        <v>14440990.58</v>
      </c>
      <c r="CM166" s="4">
        <v>-12749201.28</v>
      </c>
      <c r="CN166" s="4">
        <v>-898076.75</v>
      </c>
      <c r="CO166" s="4">
        <v>-1116949.16</v>
      </c>
      <c r="CP166" s="4">
        <v>-14764227.19</v>
      </c>
      <c r="CQ166" s="4">
        <v>-2684533.16</v>
      </c>
      <c r="CR166" s="4">
        <v>0</v>
      </c>
      <c r="CS166" s="4">
        <v>1499000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-66923.17</v>
      </c>
      <c r="DC166" s="4">
        <v>-89138.21</v>
      </c>
      <c r="DD166" s="4">
        <v>0</v>
      </c>
      <c r="DE166" s="4">
        <v>-1252456.33</v>
      </c>
      <c r="DF166" s="4">
        <v>-1575692.94</v>
      </c>
      <c r="DG166" s="4">
        <v>1500000</v>
      </c>
      <c r="DH166" s="4">
        <v>-537543.03</v>
      </c>
      <c r="DI166" s="4">
        <v>0</v>
      </c>
      <c r="DJ166" s="4">
        <v>962456.97</v>
      </c>
      <c r="DK166" s="4">
        <v>201759.53</v>
      </c>
      <c r="DL166" s="4">
        <v>2773336.95</v>
      </c>
      <c r="DM166" s="4">
        <v>0</v>
      </c>
      <c r="DN166" s="4">
        <v>0</v>
      </c>
      <c r="DO166" s="4">
        <v>0</v>
      </c>
      <c r="DP166" s="4">
        <v>0</v>
      </c>
      <c r="DQ166" s="4">
        <v>0</v>
      </c>
      <c r="DR166" s="4">
        <v>2773336.95</v>
      </c>
      <c r="DS166" s="4">
        <v>0</v>
      </c>
      <c r="DT166" s="4">
        <v>1416530.02</v>
      </c>
      <c r="DU166" s="4">
        <v>0</v>
      </c>
      <c r="DV166" s="4">
        <v>0</v>
      </c>
      <c r="DW166" s="4">
        <v>1416530.02</v>
      </c>
      <c r="DX166" s="11">
        <f>('KOV järjest'!Z166+Z166+BP166+DF166)/CL166</f>
        <v>-0.09813143441576846</v>
      </c>
      <c r="DY166" s="11">
        <f t="shared" si="2"/>
        <v>0.0939552534491024</v>
      </c>
    </row>
    <row r="167" spans="1:129" ht="12.75">
      <c r="A167" s="3" t="s">
        <v>226</v>
      </c>
      <c r="B167" s="4">
        <v>38772474.74</v>
      </c>
      <c r="C167" s="4">
        <v>62261695.72</v>
      </c>
      <c r="D167" s="4">
        <v>16781121.42</v>
      </c>
      <c r="E167" s="4">
        <v>6596153.89</v>
      </c>
      <c r="F167" s="4">
        <v>124411445.77</v>
      </c>
      <c r="G167" s="4">
        <v>-92648781.27</v>
      </c>
      <c r="H167" s="4">
        <v>-3147827.92</v>
      </c>
      <c r="I167" s="4">
        <v>-4743186.85</v>
      </c>
      <c r="J167" s="4">
        <v>-100539796.04</v>
      </c>
      <c r="K167" s="4">
        <v>-4299117.79</v>
      </c>
      <c r="L167" s="4">
        <v>4784022</v>
      </c>
      <c r="M167" s="4">
        <v>1055633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-1136257.09</v>
      </c>
      <c r="W167" s="4">
        <v>-1340247.08</v>
      </c>
      <c r="X167" s="4">
        <v>0</v>
      </c>
      <c r="Y167" s="4">
        <v>404280.12</v>
      </c>
      <c r="Z167" s="4">
        <v>24275929.85</v>
      </c>
      <c r="AA167" s="4">
        <v>279671.14</v>
      </c>
      <c r="AB167" s="4">
        <v>-8378133.72</v>
      </c>
      <c r="AC167" s="4">
        <v>0</v>
      </c>
      <c r="AD167" s="4">
        <v>-8098462.58</v>
      </c>
      <c r="AE167" s="4">
        <v>12715253.36</v>
      </c>
      <c r="AF167" s="4">
        <v>30657689.31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30657689.31</v>
      </c>
      <c r="AM167" s="4">
        <v>0</v>
      </c>
      <c r="AN167" s="4">
        <v>18040795.44</v>
      </c>
      <c r="AO167" s="4">
        <v>0</v>
      </c>
      <c r="AP167" s="4">
        <v>0</v>
      </c>
      <c r="AQ167" s="4">
        <v>18040795.44</v>
      </c>
      <c r="AR167" s="4">
        <v>40660177.19</v>
      </c>
      <c r="AS167" s="4">
        <v>76938863.49</v>
      </c>
      <c r="AT167" s="4">
        <v>21756351.34</v>
      </c>
      <c r="AU167" s="4">
        <v>5081837.78</v>
      </c>
      <c r="AV167" s="4">
        <v>144437229.8</v>
      </c>
      <c r="AW167" s="4">
        <v>-103860679.3</v>
      </c>
      <c r="AX167" s="4">
        <v>-4023277.17</v>
      </c>
      <c r="AY167" s="4">
        <v>-6046818.79</v>
      </c>
      <c r="AZ167" s="4">
        <v>-113930775.26</v>
      </c>
      <c r="BA167" s="4">
        <v>-17252520.59</v>
      </c>
      <c r="BB167" s="4">
        <v>2110616.92</v>
      </c>
      <c r="BC167" s="4">
        <v>1917000</v>
      </c>
      <c r="BD167" s="4">
        <v>-510000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-420257.78</v>
      </c>
      <c r="BM167" s="4">
        <v>-1210837.2</v>
      </c>
      <c r="BN167" s="4">
        <v>0</v>
      </c>
      <c r="BO167" s="4">
        <v>-14155161.45</v>
      </c>
      <c r="BP167" s="4">
        <v>16351293.09</v>
      </c>
      <c r="BQ167" s="4">
        <v>370677.97</v>
      </c>
      <c r="BR167" s="4">
        <v>-8551624.33</v>
      </c>
      <c r="BS167" s="4">
        <v>0</v>
      </c>
      <c r="BT167" s="4">
        <v>-8180946.36</v>
      </c>
      <c r="BU167" s="4">
        <v>10108376.12</v>
      </c>
      <c r="BV167" s="4">
        <v>22476742.95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22476742.95</v>
      </c>
      <c r="CC167" s="4">
        <v>0</v>
      </c>
      <c r="CD167" s="4">
        <v>28149171.56</v>
      </c>
      <c r="CE167" s="4">
        <v>0</v>
      </c>
      <c r="CF167" s="4">
        <v>0</v>
      </c>
      <c r="CG167" s="4">
        <v>28149171.56</v>
      </c>
      <c r="CH167" s="4">
        <v>42729887.29</v>
      </c>
      <c r="CI167" s="4">
        <v>99865124.87</v>
      </c>
      <c r="CJ167" s="4">
        <v>20054720.25</v>
      </c>
      <c r="CK167" s="4">
        <v>6108071.94</v>
      </c>
      <c r="CL167" s="4">
        <v>168757804.35</v>
      </c>
      <c r="CM167" s="4">
        <v>-115610764.22</v>
      </c>
      <c r="CN167" s="4">
        <v>-4461819.8</v>
      </c>
      <c r="CO167" s="4">
        <v>-9464677.46</v>
      </c>
      <c r="CP167" s="4">
        <v>-129537261.48</v>
      </c>
      <c r="CQ167" s="4">
        <v>-43257274.05</v>
      </c>
      <c r="CR167" s="4">
        <v>1613179.73</v>
      </c>
      <c r="CS167" s="4">
        <v>8874012.29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337141.96</v>
      </c>
      <c r="DC167" s="4">
        <v>-1046842.45</v>
      </c>
      <c r="DD167" s="4">
        <v>0</v>
      </c>
      <c r="DE167" s="4">
        <v>-32432940.07</v>
      </c>
      <c r="DF167" s="4">
        <v>6787602.8</v>
      </c>
      <c r="DG167" s="4">
        <v>0</v>
      </c>
      <c r="DH167" s="4">
        <v>-8623397.69</v>
      </c>
      <c r="DI167" s="4">
        <v>0</v>
      </c>
      <c r="DJ167" s="4">
        <v>-8623397.69</v>
      </c>
      <c r="DK167" s="4">
        <v>-887994.72</v>
      </c>
      <c r="DL167" s="4">
        <v>13853345.26</v>
      </c>
      <c r="DM167" s="4">
        <v>0</v>
      </c>
      <c r="DN167" s="4">
        <v>0</v>
      </c>
      <c r="DO167" s="4">
        <v>0</v>
      </c>
      <c r="DP167" s="4">
        <v>0</v>
      </c>
      <c r="DQ167" s="4">
        <v>0</v>
      </c>
      <c r="DR167" s="4">
        <v>13853345.26</v>
      </c>
      <c r="DS167" s="4">
        <v>0</v>
      </c>
      <c r="DT167" s="4">
        <v>27261176.84</v>
      </c>
      <c r="DU167" s="4">
        <v>0</v>
      </c>
      <c r="DV167" s="4">
        <v>0</v>
      </c>
      <c r="DW167" s="4">
        <v>27261176.84</v>
      </c>
      <c r="DX167" s="11">
        <f>('KOV järjest'!Z167+Z167+BP167+DF167)/CL167</f>
        <v>0.3157652965754529</v>
      </c>
      <c r="DY167" s="11">
        <f t="shared" si="2"/>
        <v>0</v>
      </c>
    </row>
    <row r="168" spans="1:129" ht="12.75">
      <c r="A168" s="3" t="s">
        <v>227</v>
      </c>
      <c r="B168" s="4">
        <v>1203683.4</v>
      </c>
      <c r="C168" s="4">
        <v>5692674.51</v>
      </c>
      <c r="D168" s="4">
        <v>4992927.46</v>
      </c>
      <c r="E168" s="4">
        <v>262029.03</v>
      </c>
      <c r="F168" s="4">
        <v>12151314.4</v>
      </c>
      <c r="G168" s="4">
        <v>-10940854.88</v>
      </c>
      <c r="H168" s="4">
        <v>-508095.87</v>
      </c>
      <c r="I168" s="4">
        <v>-781486.51</v>
      </c>
      <c r="J168" s="4">
        <v>-12230437.26</v>
      </c>
      <c r="K168" s="4">
        <v>-1949088</v>
      </c>
      <c r="L168" s="4">
        <v>0</v>
      </c>
      <c r="M168" s="4">
        <v>516250</v>
      </c>
      <c r="N168" s="4">
        <v>477135</v>
      </c>
      <c r="O168" s="4">
        <v>0</v>
      </c>
      <c r="P168" s="4">
        <v>0</v>
      </c>
      <c r="Q168" s="4">
        <v>0</v>
      </c>
      <c r="R168" s="4">
        <v>-135000</v>
      </c>
      <c r="S168" s="4">
        <v>0</v>
      </c>
      <c r="T168" s="4">
        <v>0</v>
      </c>
      <c r="U168" s="4">
        <v>0</v>
      </c>
      <c r="V168" s="4">
        <v>-20736.45</v>
      </c>
      <c r="W168" s="4">
        <v>-31524.84</v>
      </c>
      <c r="X168" s="4">
        <v>0</v>
      </c>
      <c r="Y168" s="4">
        <v>-1111439.45</v>
      </c>
      <c r="Z168" s="4">
        <v>-1190562.31</v>
      </c>
      <c r="AA168" s="4">
        <v>1990090.22</v>
      </c>
      <c r="AB168" s="4">
        <v>-284877.34</v>
      </c>
      <c r="AC168" s="4">
        <v>0</v>
      </c>
      <c r="AD168" s="4">
        <v>1705212.88</v>
      </c>
      <c r="AE168" s="4">
        <v>301586.31</v>
      </c>
      <c r="AF168" s="4">
        <v>2296205.79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2296205.79</v>
      </c>
      <c r="AM168" s="4">
        <v>0</v>
      </c>
      <c r="AN168" s="4">
        <v>393378.22</v>
      </c>
      <c r="AO168" s="4">
        <v>0</v>
      </c>
      <c r="AP168" s="4">
        <v>0</v>
      </c>
      <c r="AQ168" s="4">
        <v>393378.22</v>
      </c>
      <c r="AR168" s="4">
        <v>1334908.74</v>
      </c>
      <c r="AS168" s="4">
        <v>7081774.21</v>
      </c>
      <c r="AT168" s="4">
        <v>4820815.22</v>
      </c>
      <c r="AU168" s="4">
        <v>147431.69</v>
      </c>
      <c r="AV168" s="4">
        <v>13384929.86</v>
      </c>
      <c r="AW168" s="4">
        <v>-11611103.39</v>
      </c>
      <c r="AX168" s="4">
        <v>-466062.77</v>
      </c>
      <c r="AY168" s="4">
        <v>-1636641.16</v>
      </c>
      <c r="AZ168" s="4">
        <v>-13713807.32</v>
      </c>
      <c r="BA168" s="4">
        <v>-17116720</v>
      </c>
      <c r="BB168" s="4">
        <v>80796.61</v>
      </c>
      <c r="BC168" s="4">
        <v>14364934.43</v>
      </c>
      <c r="BD168" s="4">
        <v>-15168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-129101.52</v>
      </c>
      <c r="BM168" s="4">
        <v>-126409.52</v>
      </c>
      <c r="BN168" s="4">
        <v>0</v>
      </c>
      <c r="BO168" s="4">
        <v>-2815258.48</v>
      </c>
      <c r="BP168" s="4">
        <v>-3144135.94</v>
      </c>
      <c r="BQ168" s="4">
        <v>3265142.87</v>
      </c>
      <c r="BR168" s="4">
        <v>-371019.57</v>
      </c>
      <c r="BS168" s="4">
        <v>0</v>
      </c>
      <c r="BT168" s="4">
        <v>2894123.3</v>
      </c>
      <c r="BU168" s="4">
        <v>-198932.8</v>
      </c>
      <c r="BV168" s="4">
        <v>5190329.11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5190329.11</v>
      </c>
      <c r="CC168" s="4">
        <v>0</v>
      </c>
      <c r="CD168" s="4">
        <v>194445.42</v>
      </c>
      <c r="CE168" s="4">
        <v>0</v>
      </c>
      <c r="CF168" s="4">
        <v>0</v>
      </c>
      <c r="CG168" s="4">
        <v>194445.42</v>
      </c>
      <c r="CH168" s="4">
        <v>1696235.28</v>
      </c>
      <c r="CI168" s="4">
        <v>8808094.05</v>
      </c>
      <c r="CJ168" s="4">
        <v>6353697.07</v>
      </c>
      <c r="CK168" s="4">
        <v>38823.48</v>
      </c>
      <c r="CL168" s="4">
        <v>16896849.88</v>
      </c>
      <c r="CM168" s="4">
        <v>-13782579.07</v>
      </c>
      <c r="CN168" s="4">
        <v>-532949.31</v>
      </c>
      <c r="CO168" s="4">
        <v>-1060229.78</v>
      </c>
      <c r="CP168" s="4">
        <v>-15375758.16</v>
      </c>
      <c r="CQ168" s="4">
        <v>-1418176</v>
      </c>
      <c r="CR168" s="4">
        <v>29000</v>
      </c>
      <c r="CS168" s="4">
        <v>1044000</v>
      </c>
      <c r="CT168" s="4">
        <v>-14262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-229607.53</v>
      </c>
      <c r="DC168" s="4">
        <v>-238166.99</v>
      </c>
      <c r="DD168" s="4">
        <v>0</v>
      </c>
      <c r="DE168" s="4">
        <v>-589045.53</v>
      </c>
      <c r="DF168" s="4">
        <v>932046.19</v>
      </c>
      <c r="DG168" s="4">
        <v>0</v>
      </c>
      <c r="DH168" s="4">
        <v>-515743.19</v>
      </c>
      <c r="DI168" s="4">
        <v>0</v>
      </c>
      <c r="DJ168" s="4">
        <v>-515743.19</v>
      </c>
      <c r="DK168" s="4">
        <v>157152.41</v>
      </c>
      <c r="DL168" s="4">
        <v>4667369.09</v>
      </c>
      <c r="DM168" s="4">
        <v>0</v>
      </c>
      <c r="DN168" s="4">
        <v>0</v>
      </c>
      <c r="DO168" s="4">
        <v>0</v>
      </c>
      <c r="DP168" s="4">
        <v>0</v>
      </c>
      <c r="DQ168" s="4">
        <v>0</v>
      </c>
      <c r="DR168" s="4">
        <v>4667369.09</v>
      </c>
      <c r="DS168" s="4">
        <v>0</v>
      </c>
      <c r="DT168" s="4">
        <v>351597.83</v>
      </c>
      <c r="DU168" s="4">
        <v>0</v>
      </c>
      <c r="DV168" s="4">
        <v>0</v>
      </c>
      <c r="DW168" s="4">
        <v>351597.83</v>
      </c>
      <c r="DX168" s="11">
        <f>('KOV järjest'!Z168+Z168+BP168+DF168)/CL168</f>
        <v>-0.2347586756212573</v>
      </c>
      <c r="DY168" s="11">
        <f t="shared" si="2"/>
        <v>0.2554186899126312</v>
      </c>
    </row>
    <row r="169" spans="1:129" ht="12.75">
      <c r="A169" s="3" t="s">
        <v>228</v>
      </c>
      <c r="B169" s="4">
        <v>1747904.54</v>
      </c>
      <c r="C169" s="4">
        <v>5167516.15</v>
      </c>
      <c r="D169" s="4">
        <v>8650165.52</v>
      </c>
      <c r="E169" s="4">
        <v>106213.22</v>
      </c>
      <c r="F169" s="4">
        <v>15671799.43</v>
      </c>
      <c r="G169" s="4">
        <v>-11261436.11</v>
      </c>
      <c r="H169" s="4">
        <v>-1462903.02</v>
      </c>
      <c r="I169" s="4">
        <v>-1195728.13</v>
      </c>
      <c r="J169" s="4">
        <v>-13920067.26</v>
      </c>
      <c r="K169" s="4">
        <v>-6608501.1</v>
      </c>
      <c r="L169" s="4">
        <v>145000</v>
      </c>
      <c r="M169" s="4">
        <v>3148923.89</v>
      </c>
      <c r="N169" s="4">
        <v>1138147.47</v>
      </c>
      <c r="O169" s="4">
        <v>0</v>
      </c>
      <c r="P169" s="4">
        <v>-4694</v>
      </c>
      <c r="Q169" s="4">
        <v>0</v>
      </c>
      <c r="R169" s="4">
        <v>0</v>
      </c>
      <c r="S169" s="4">
        <v>0</v>
      </c>
      <c r="T169" s="4">
        <v>0</v>
      </c>
      <c r="U169" s="4">
        <v>23070</v>
      </c>
      <c r="V169" s="4">
        <v>-253267.67</v>
      </c>
      <c r="W169" s="4">
        <v>-247415.82</v>
      </c>
      <c r="X169" s="4">
        <v>0</v>
      </c>
      <c r="Y169" s="4">
        <v>-2411321.41</v>
      </c>
      <c r="Z169" s="4">
        <v>-659589.24</v>
      </c>
      <c r="AA169" s="4">
        <v>9826104.6</v>
      </c>
      <c r="AB169" s="4">
        <v>-8514886.87</v>
      </c>
      <c r="AC169" s="4">
        <v>0</v>
      </c>
      <c r="AD169" s="4">
        <v>1311217.73</v>
      </c>
      <c r="AE169" s="4">
        <v>1194459.87</v>
      </c>
      <c r="AF169" s="4">
        <v>7326909.99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7326909.99</v>
      </c>
      <c r="AM169" s="4">
        <v>0</v>
      </c>
      <c r="AN169" s="4">
        <v>1650610.72</v>
      </c>
      <c r="AO169" s="4">
        <v>0</v>
      </c>
      <c r="AP169" s="4">
        <v>0</v>
      </c>
      <c r="AQ169" s="4">
        <v>1650610.72</v>
      </c>
      <c r="AR169" s="4">
        <v>2566327.39</v>
      </c>
      <c r="AS169" s="4">
        <v>6287045.05</v>
      </c>
      <c r="AT169" s="4">
        <v>9405887.69</v>
      </c>
      <c r="AU169" s="4">
        <v>78166.95</v>
      </c>
      <c r="AV169" s="4">
        <v>18337427.08</v>
      </c>
      <c r="AW169" s="4">
        <v>-15682165.34</v>
      </c>
      <c r="AX169" s="4">
        <v>-1343786.73</v>
      </c>
      <c r="AY169" s="4">
        <v>-1802981.99</v>
      </c>
      <c r="AZ169" s="4">
        <v>-18828934.06</v>
      </c>
      <c r="BA169" s="4">
        <v>-5576424.73</v>
      </c>
      <c r="BB169" s="4">
        <v>304809.89</v>
      </c>
      <c r="BC169" s="4">
        <v>5863308.36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-303797</v>
      </c>
      <c r="BM169" s="4">
        <v>-307572.44</v>
      </c>
      <c r="BN169" s="4">
        <v>0</v>
      </c>
      <c r="BO169" s="4">
        <v>287896.52</v>
      </c>
      <c r="BP169" s="4">
        <v>-203610.46</v>
      </c>
      <c r="BQ169" s="4">
        <v>1709106.81</v>
      </c>
      <c r="BR169" s="4">
        <v>-2164865.21</v>
      </c>
      <c r="BS169" s="4">
        <v>0</v>
      </c>
      <c r="BT169" s="4">
        <v>-455758.4</v>
      </c>
      <c r="BU169" s="4">
        <v>-1174315.42</v>
      </c>
      <c r="BV169" s="4">
        <v>6871151.59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6871151.59</v>
      </c>
      <c r="CC169" s="4">
        <v>0</v>
      </c>
      <c r="CD169" s="4">
        <v>476295.3</v>
      </c>
      <c r="CE169" s="4">
        <v>0</v>
      </c>
      <c r="CF169" s="4">
        <v>0</v>
      </c>
      <c r="CG169" s="4">
        <v>476295.3</v>
      </c>
      <c r="CH169" s="4">
        <v>3328771.97</v>
      </c>
      <c r="CI169" s="4">
        <v>7695765.45</v>
      </c>
      <c r="CJ169" s="4">
        <v>9392862.14</v>
      </c>
      <c r="CK169" s="4">
        <v>265806.2</v>
      </c>
      <c r="CL169" s="4">
        <v>20683205.76</v>
      </c>
      <c r="CM169" s="4">
        <v>-16351308.24</v>
      </c>
      <c r="CN169" s="4">
        <v>-1309092.94</v>
      </c>
      <c r="CO169" s="4">
        <v>-1309699.25</v>
      </c>
      <c r="CP169" s="4">
        <v>-18970100.43</v>
      </c>
      <c r="CQ169" s="4">
        <v>-3974546.89</v>
      </c>
      <c r="CR169" s="4">
        <v>975058.6</v>
      </c>
      <c r="CS169" s="4">
        <v>2315275.42</v>
      </c>
      <c r="CT169" s="4">
        <v>0</v>
      </c>
      <c r="CU169" s="4">
        <v>0</v>
      </c>
      <c r="CV169" s="4">
        <v>-14000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-215611.54</v>
      </c>
      <c r="DC169" s="4">
        <v>-356675.87</v>
      </c>
      <c r="DD169" s="4">
        <v>0</v>
      </c>
      <c r="DE169" s="4">
        <v>-913824.41</v>
      </c>
      <c r="DF169" s="4">
        <v>799280.92</v>
      </c>
      <c r="DG169" s="4">
        <v>1146696</v>
      </c>
      <c r="DH169" s="4">
        <v>-2284023.75</v>
      </c>
      <c r="DI169" s="4">
        <v>0</v>
      </c>
      <c r="DJ169" s="4">
        <v>-1137327.75</v>
      </c>
      <c r="DK169" s="4">
        <v>-275584.29</v>
      </c>
      <c r="DL169" s="4">
        <v>5733823.84</v>
      </c>
      <c r="DM169" s="4">
        <v>0</v>
      </c>
      <c r="DN169" s="4">
        <v>85038.85</v>
      </c>
      <c r="DO169" s="4">
        <v>0</v>
      </c>
      <c r="DP169" s="4">
        <v>0</v>
      </c>
      <c r="DQ169" s="4">
        <v>0</v>
      </c>
      <c r="DR169" s="4">
        <v>5818862.69</v>
      </c>
      <c r="DS169" s="4">
        <v>0</v>
      </c>
      <c r="DT169" s="4">
        <v>200711.01</v>
      </c>
      <c r="DU169" s="4">
        <v>0</v>
      </c>
      <c r="DV169" s="4">
        <v>0</v>
      </c>
      <c r="DW169" s="4">
        <v>200711.01</v>
      </c>
      <c r="DX169" s="11">
        <f>('KOV järjest'!Z169+Z169+BP169+DF169)/CL169</f>
        <v>0.03127385703675367</v>
      </c>
      <c r="DY169" s="11">
        <f t="shared" si="2"/>
        <v>0.27162867039040667</v>
      </c>
    </row>
    <row r="170" spans="1:129" ht="12.75">
      <c r="A170" s="3" t="s">
        <v>230</v>
      </c>
      <c r="B170" s="4">
        <v>13338365.62</v>
      </c>
      <c r="C170" s="4">
        <v>59914547.8</v>
      </c>
      <c r="D170" s="4">
        <v>6626775.76</v>
      </c>
      <c r="E170" s="4">
        <v>1747921.32</v>
      </c>
      <c r="F170" s="4">
        <v>81627610.5</v>
      </c>
      <c r="G170" s="4">
        <v>-55723169.75</v>
      </c>
      <c r="H170" s="4">
        <v>-8424887.68</v>
      </c>
      <c r="I170" s="4">
        <v>-8479604.01</v>
      </c>
      <c r="J170" s="4">
        <v>-72627661.44</v>
      </c>
      <c r="K170" s="4">
        <v>-37382365.08</v>
      </c>
      <c r="L170" s="4">
        <v>255000</v>
      </c>
      <c r="M170" s="4">
        <v>565000</v>
      </c>
      <c r="N170" s="4">
        <v>0</v>
      </c>
      <c r="O170" s="4">
        <v>0</v>
      </c>
      <c r="P170" s="4">
        <v>0</v>
      </c>
      <c r="Q170" s="4">
        <v>0</v>
      </c>
      <c r="R170" s="4">
        <v>-20000</v>
      </c>
      <c r="S170" s="4">
        <v>0</v>
      </c>
      <c r="T170" s="4">
        <v>0</v>
      </c>
      <c r="U170" s="4">
        <v>0</v>
      </c>
      <c r="V170" s="4">
        <v>-701934.85</v>
      </c>
      <c r="W170" s="4">
        <v>-901252.4</v>
      </c>
      <c r="X170" s="4">
        <v>0</v>
      </c>
      <c r="Y170" s="4">
        <v>-37284299.93</v>
      </c>
      <c r="Z170" s="4">
        <v>-28284350.87</v>
      </c>
      <c r="AA170" s="4">
        <v>54035565.24</v>
      </c>
      <c r="AB170" s="4">
        <v>-11938844.03</v>
      </c>
      <c r="AC170" s="4">
        <v>0</v>
      </c>
      <c r="AD170" s="4">
        <v>42096721.21</v>
      </c>
      <c r="AE170" s="4">
        <v>10327245.87</v>
      </c>
      <c r="AF170" s="4">
        <v>62151676.62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62151676.62</v>
      </c>
      <c r="AM170" s="4">
        <v>0</v>
      </c>
      <c r="AN170" s="4">
        <v>15731915.14</v>
      </c>
      <c r="AO170" s="4">
        <v>0</v>
      </c>
      <c r="AP170" s="4">
        <v>0</v>
      </c>
      <c r="AQ170" s="4">
        <v>15731915.14</v>
      </c>
      <c r="AR170" s="4">
        <v>14516738.63</v>
      </c>
      <c r="AS170" s="4">
        <v>73082661.35</v>
      </c>
      <c r="AT170" s="4">
        <v>9878834.56</v>
      </c>
      <c r="AU170" s="4">
        <v>2304930.37</v>
      </c>
      <c r="AV170" s="4">
        <v>99783164.91</v>
      </c>
      <c r="AW170" s="4">
        <v>-63855674.85</v>
      </c>
      <c r="AX170" s="4">
        <v>-8437060.49</v>
      </c>
      <c r="AY170" s="4">
        <v>-4003486.15</v>
      </c>
      <c r="AZ170" s="4">
        <v>-76296221.49</v>
      </c>
      <c r="BA170" s="4">
        <v>-41094546.61</v>
      </c>
      <c r="BB170" s="4">
        <v>7900</v>
      </c>
      <c r="BC170" s="4">
        <v>2745798</v>
      </c>
      <c r="BD170" s="4">
        <v>106598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-1617146.95</v>
      </c>
      <c r="BM170" s="4">
        <v>-2159317.33</v>
      </c>
      <c r="BN170" s="4">
        <v>0</v>
      </c>
      <c r="BO170" s="4">
        <v>-39851397.56</v>
      </c>
      <c r="BP170" s="4">
        <v>-16364454.14</v>
      </c>
      <c r="BQ170" s="4">
        <v>32000000</v>
      </c>
      <c r="BR170" s="4">
        <v>-4615799.19</v>
      </c>
      <c r="BS170" s="4">
        <v>0</v>
      </c>
      <c r="BT170" s="4">
        <v>27384200.81</v>
      </c>
      <c r="BU170" s="4">
        <v>11166149.12</v>
      </c>
      <c r="BV170" s="4">
        <v>89535877.13</v>
      </c>
      <c r="BW170" s="4">
        <v>0</v>
      </c>
      <c r="BX170" s="4">
        <v>0</v>
      </c>
      <c r="BY170" s="4">
        <v>0</v>
      </c>
      <c r="BZ170" s="4">
        <v>37520</v>
      </c>
      <c r="CA170" s="4">
        <v>0</v>
      </c>
      <c r="CB170" s="4">
        <v>89573397.13</v>
      </c>
      <c r="CC170" s="4">
        <v>0</v>
      </c>
      <c r="CD170" s="4">
        <v>26898064.26</v>
      </c>
      <c r="CE170" s="4">
        <v>0</v>
      </c>
      <c r="CF170" s="4">
        <v>0</v>
      </c>
      <c r="CG170" s="4">
        <v>26898064.26</v>
      </c>
      <c r="CH170" s="4">
        <v>14256812.31</v>
      </c>
      <c r="CI170" s="4">
        <v>93686319.37</v>
      </c>
      <c r="CJ170" s="4">
        <v>12026735.91</v>
      </c>
      <c r="CK170" s="4">
        <v>3990950.03</v>
      </c>
      <c r="CL170" s="4">
        <v>123960817.62</v>
      </c>
      <c r="CM170" s="4">
        <v>-81265289.8</v>
      </c>
      <c r="CN170" s="4">
        <v>-9976240.52</v>
      </c>
      <c r="CO170" s="4">
        <v>-11812824.68</v>
      </c>
      <c r="CP170" s="4">
        <v>-103054355</v>
      </c>
      <c r="CQ170" s="4">
        <v>-39263850.84</v>
      </c>
      <c r="CR170" s="4">
        <v>0</v>
      </c>
      <c r="CS170" s="4">
        <v>2804238</v>
      </c>
      <c r="CT170" s="4">
        <v>0</v>
      </c>
      <c r="CU170" s="4">
        <v>4703813.7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-3941650.46</v>
      </c>
      <c r="DC170" s="4">
        <v>-5217627.16</v>
      </c>
      <c r="DD170" s="4">
        <v>0</v>
      </c>
      <c r="DE170" s="4">
        <v>-35697449.6</v>
      </c>
      <c r="DF170" s="4">
        <v>-14790986.98</v>
      </c>
      <c r="DG170" s="4">
        <v>35999367.23</v>
      </c>
      <c r="DH170" s="4">
        <v>-4510104.64</v>
      </c>
      <c r="DI170" s="4">
        <v>0</v>
      </c>
      <c r="DJ170" s="4">
        <v>31489262.59</v>
      </c>
      <c r="DK170" s="4">
        <v>14062186.54</v>
      </c>
      <c r="DL170" s="4">
        <v>121025139.72</v>
      </c>
      <c r="DM170" s="4">
        <v>0</v>
      </c>
      <c r="DN170" s="4">
        <v>0</v>
      </c>
      <c r="DO170" s="4">
        <v>0</v>
      </c>
      <c r="DP170" s="4">
        <v>28140</v>
      </c>
      <c r="DQ170" s="4">
        <v>0</v>
      </c>
      <c r="DR170" s="4">
        <v>121053279.72</v>
      </c>
      <c r="DS170" s="4">
        <v>0</v>
      </c>
      <c r="DT170" s="4">
        <v>40960250.8</v>
      </c>
      <c r="DU170" s="4">
        <v>0</v>
      </c>
      <c r="DV170" s="4">
        <v>0</v>
      </c>
      <c r="DW170" s="4">
        <v>40960250.8</v>
      </c>
      <c r="DX170" s="11">
        <f>('KOV järjest'!Z170+Z170+BP170+DF170)/CL170</f>
        <v>-0.46080105703323454</v>
      </c>
      <c r="DY170" s="11">
        <f t="shared" si="2"/>
        <v>0.6461156876645002</v>
      </c>
    </row>
    <row r="171" spans="1:129" ht="12.75">
      <c r="A171" s="3" t="s">
        <v>229</v>
      </c>
      <c r="B171" s="4">
        <v>6702008.72</v>
      </c>
      <c r="C171" s="4">
        <v>43305923.94</v>
      </c>
      <c r="D171" s="4">
        <v>15448719.43</v>
      </c>
      <c r="E171" s="4">
        <v>256331.32</v>
      </c>
      <c r="F171" s="4">
        <v>65712983.41</v>
      </c>
      <c r="G171" s="4">
        <v>-46359600.14</v>
      </c>
      <c r="H171" s="4">
        <v>-4249648.64</v>
      </c>
      <c r="I171" s="4">
        <v>-4730487.01</v>
      </c>
      <c r="J171" s="4">
        <v>-55339735.79</v>
      </c>
      <c r="K171" s="4">
        <v>-12861670.43</v>
      </c>
      <c r="L171" s="4">
        <v>0</v>
      </c>
      <c r="M171" s="4">
        <v>3843025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-670512.3</v>
      </c>
      <c r="W171" s="4">
        <v>-702550.69</v>
      </c>
      <c r="X171" s="4">
        <v>0</v>
      </c>
      <c r="Y171" s="4">
        <v>-9689157.73</v>
      </c>
      <c r="Z171" s="4">
        <v>684089.89</v>
      </c>
      <c r="AA171" s="4">
        <v>348695.85</v>
      </c>
      <c r="AB171" s="4">
        <v>-3968560.58</v>
      </c>
      <c r="AC171" s="4">
        <v>0</v>
      </c>
      <c r="AD171" s="4">
        <v>-3619864.73</v>
      </c>
      <c r="AE171" s="4">
        <v>-6979151.39</v>
      </c>
      <c r="AF171" s="4">
        <v>20680135.27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20680135.27</v>
      </c>
      <c r="AM171" s="4">
        <v>0</v>
      </c>
      <c r="AN171" s="4">
        <v>5524851.72</v>
      </c>
      <c r="AO171" s="4">
        <v>0</v>
      </c>
      <c r="AP171" s="4">
        <v>0</v>
      </c>
      <c r="AQ171" s="4">
        <v>5524851.72</v>
      </c>
      <c r="AR171" s="4">
        <v>7085402.67</v>
      </c>
      <c r="AS171" s="4">
        <v>53346055.94</v>
      </c>
      <c r="AT171" s="4">
        <v>15549819.19</v>
      </c>
      <c r="AU171" s="4">
        <v>661914.59</v>
      </c>
      <c r="AV171" s="4">
        <v>76643192.39</v>
      </c>
      <c r="AW171" s="4">
        <v>-52270770.99</v>
      </c>
      <c r="AX171" s="4">
        <v>-4897955.1</v>
      </c>
      <c r="AY171" s="4">
        <v>-3240296.59</v>
      </c>
      <c r="AZ171" s="4">
        <v>-60409022.68</v>
      </c>
      <c r="BA171" s="4">
        <v>-5481893.96</v>
      </c>
      <c r="BB171" s="4">
        <v>30431.25</v>
      </c>
      <c r="BC171" s="4">
        <v>788275.15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-666356.75</v>
      </c>
      <c r="BM171" s="4">
        <v>-719542.62</v>
      </c>
      <c r="BN171" s="4">
        <v>0</v>
      </c>
      <c r="BO171" s="4">
        <v>-5329544.31</v>
      </c>
      <c r="BP171" s="4">
        <v>10904625.4</v>
      </c>
      <c r="BQ171" s="4">
        <v>-2263.53</v>
      </c>
      <c r="BR171" s="4">
        <v>-4046984.99</v>
      </c>
      <c r="BS171" s="4">
        <v>0</v>
      </c>
      <c r="BT171" s="4">
        <v>-4049248.52</v>
      </c>
      <c r="BU171" s="4">
        <v>5693510.92</v>
      </c>
      <c r="BV171" s="4">
        <v>16630886.75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16630886.75</v>
      </c>
      <c r="CC171" s="4">
        <v>0</v>
      </c>
      <c r="CD171" s="4">
        <v>11218362.64</v>
      </c>
      <c r="CE171" s="4">
        <v>0</v>
      </c>
      <c r="CF171" s="4">
        <v>0</v>
      </c>
      <c r="CG171" s="4">
        <v>11218362.64</v>
      </c>
      <c r="CH171" s="4">
        <v>7915201.39</v>
      </c>
      <c r="CI171" s="4">
        <v>66548656.82</v>
      </c>
      <c r="CJ171" s="4">
        <v>16844739.55</v>
      </c>
      <c r="CK171" s="4">
        <v>365481.55</v>
      </c>
      <c r="CL171" s="4">
        <v>91674079.31</v>
      </c>
      <c r="CM171" s="4">
        <v>-62306257.33</v>
      </c>
      <c r="CN171" s="4">
        <v>-5782030.38</v>
      </c>
      <c r="CO171" s="4">
        <v>-4182802.37</v>
      </c>
      <c r="CP171" s="4">
        <v>-72271090.08</v>
      </c>
      <c r="CQ171" s="4">
        <v>-7037550.24</v>
      </c>
      <c r="CR171" s="4">
        <v>0</v>
      </c>
      <c r="CS171" s="4">
        <v>2587052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-433649.96</v>
      </c>
      <c r="DC171" s="4">
        <v>-726126.81</v>
      </c>
      <c r="DD171" s="4">
        <v>0</v>
      </c>
      <c r="DE171" s="4">
        <v>-4884148.2</v>
      </c>
      <c r="DF171" s="4">
        <v>14518841.03</v>
      </c>
      <c r="DG171" s="4">
        <v>0</v>
      </c>
      <c r="DH171" s="4">
        <v>-4024726.75</v>
      </c>
      <c r="DI171" s="4">
        <v>0</v>
      </c>
      <c r="DJ171" s="4">
        <v>-4024726.75</v>
      </c>
      <c r="DK171" s="4">
        <v>9440642.42</v>
      </c>
      <c r="DL171" s="4">
        <v>12606160</v>
      </c>
      <c r="DM171" s="4">
        <v>0</v>
      </c>
      <c r="DN171" s="4">
        <v>0</v>
      </c>
      <c r="DO171" s="4">
        <v>0</v>
      </c>
      <c r="DP171" s="4">
        <v>0</v>
      </c>
      <c r="DQ171" s="4">
        <v>0</v>
      </c>
      <c r="DR171" s="4">
        <v>12606160</v>
      </c>
      <c r="DS171" s="4">
        <v>0</v>
      </c>
      <c r="DT171" s="4">
        <v>20659005.06</v>
      </c>
      <c r="DU171" s="4">
        <v>0</v>
      </c>
      <c r="DV171" s="4">
        <v>0</v>
      </c>
      <c r="DW171" s="4">
        <v>20659005.06</v>
      </c>
      <c r="DX171" s="11">
        <f>('KOV järjest'!Z171+Z171+BP171+DF171)/CL171</f>
        <v>0.2376323345046529</v>
      </c>
      <c r="DY171" s="11">
        <f t="shared" si="2"/>
        <v>0</v>
      </c>
    </row>
    <row r="172" spans="1:129" ht="12.75">
      <c r="A172" s="3" t="s">
        <v>231</v>
      </c>
      <c r="B172" s="4">
        <v>3921925.82</v>
      </c>
      <c r="C172" s="4">
        <v>14050338.93</v>
      </c>
      <c r="D172" s="4">
        <v>8201264.76</v>
      </c>
      <c r="E172" s="4">
        <v>390819.78</v>
      </c>
      <c r="F172" s="4">
        <v>26564349.29</v>
      </c>
      <c r="G172" s="4">
        <v>-19059524.01</v>
      </c>
      <c r="H172" s="4">
        <v>-1308947.77</v>
      </c>
      <c r="I172" s="4">
        <v>-1640199.52</v>
      </c>
      <c r="J172" s="4">
        <v>-22008671.3</v>
      </c>
      <c r="K172" s="4">
        <v>-5439448.31</v>
      </c>
      <c r="L172" s="4">
        <v>455647.08</v>
      </c>
      <c r="M172" s="4">
        <v>1517800.22</v>
      </c>
      <c r="N172" s="4">
        <v>0</v>
      </c>
      <c r="O172" s="4">
        <v>0</v>
      </c>
      <c r="P172" s="4">
        <v>0</v>
      </c>
      <c r="Q172" s="4">
        <v>4463.8</v>
      </c>
      <c r="R172" s="4">
        <v>0</v>
      </c>
      <c r="S172" s="4">
        <v>0</v>
      </c>
      <c r="T172" s="4">
        <v>-41500</v>
      </c>
      <c r="U172" s="4">
        <v>12740</v>
      </c>
      <c r="V172" s="4">
        <v>-9009.51</v>
      </c>
      <c r="W172" s="4">
        <v>-88270.57</v>
      </c>
      <c r="X172" s="4">
        <v>0</v>
      </c>
      <c r="Y172" s="4">
        <v>-3499306.72</v>
      </c>
      <c r="Z172" s="4">
        <v>1056371.27</v>
      </c>
      <c r="AA172" s="4">
        <v>36000</v>
      </c>
      <c r="AB172" s="4">
        <v>-2347842</v>
      </c>
      <c r="AC172" s="4">
        <v>0</v>
      </c>
      <c r="AD172" s="4">
        <v>-2311842</v>
      </c>
      <c r="AE172" s="4">
        <v>-1825588.27</v>
      </c>
      <c r="AF172" s="4">
        <v>172964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172964</v>
      </c>
      <c r="AM172" s="4">
        <v>0</v>
      </c>
      <c r="AN172" s="4">
        <v>2863714.31</v>
      </c>
      <c r="AO172" s="4">
        <v>0</v>
      </c>
      <c r="AP172" s="4">
        <v>0</v>
      </c>
      <c r="AQ172" s="4">
        <v>2863714.31</v>
      </c>
      <c r="AR172" s="4">
        <v>4266258.24</v>
      </c>
      <c r="AS172" s="4">
        <v>18819851.48</v>
      </c>
      <c r="AT172" s="4">
        <v>8965267.86</v>
      </c>
      <c r="AU172" s="4">
        <v>641449.48</v>
      </c>
      <c r="AV172" s="4">
        <v>32692827.06</v>
      </c>
      <c r="AW172" s="4">
        <v>-22780243.95</v>
      </c>
      <c r="AX172" s="4">
        <v>-1720044.41</v>
      </c>
      <c r="AY172" s="4">
        <v>-2277835.22</v>
      </c>
      <c r="AZ172" s="4">
        <v>-26778123.58</v>
      </c>
      <c r="BA172" s="4">
        <v>-8807674.14</v>
      </c>
      <c r="BB172" s="4">
        <v>481084.43</v>
      </c>
      <c r="BC172" s="4">
        <v>3498195.16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-21850</v>
      </c>
      <c r="BK172" s="4">
        <v>0</v>
      </c>
      <c r="BL172" s="4">
        <v>81439.2</v>
      </c>
      <c r="BM172" s="4">
        <v>-4708.6</v>
      </c>
      <c r="BN172" s="4">
        <v>0</v>
      </c>
      <c r="BO172" s="4">
        <v>-4768805.35</v>
      </c>
      <c r="BP172" s="4">
        <v>1145898.13</v>
      </c>
      <c r="BQ172" s="4">
        <v>0</v>
      </c>
      <c r="BR172" s="4">
        <v>-172964</v>
      </c>
      <c r="BS172" s="4">
        <v>0</v>
      </c>
      <c r="BT172" s="4">
        <v>-172964</v>
      </c>
      <c r="BU172" s="4">
        <v>1577339.82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4441054.13</v>
      </c>
      <c r="CE172" s="4">
        <v>0</v>
      </c>
      <c r="CF172" s="4">
        <v>0</v>
      </c>
      <c r="CG172" s="4">
        <v>4441054.13</v>
      </c>
      <c r="CH172" s="5">
        <v>3343207.91</v>
      </c>
      <c r="CI172" s="5">
        <v>25130592.7</v>
      </c>
      <c r="CJ172" s="5">
        <v>9663513.05</v>
      </c>
      <c r="CK172" s="5">
        <v>597869.44</v>
      </c>
      <c r="CL172" s="5">
        <v>38735183.1</v>
      </c>
      <c r="CM172" s="5">
        <v>-27523381.3</v>
      </c>
      <c r="CN172" s="5">
        <v>-2050092.13</v>
      </c>
      <c r="CO172" s="5">
        <v>-2298874.97</v>
      </c>
      <c r="CP172" s="5">
        <v>-31872348.4</v>
      </c>
      <c r="CQ172" s="5">
        <v>-6308642.96</v>
      </c>
      <c r="CR172" s="5">
        <v>727330.19</v>
      </c>
      <c r="CS172" s="5">
        <v>3864986.89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5">
        <v>0</v>
      </c>
      <c r="DA172" s="5">
        <v>0</v>
      </c>
      <c r="DB172" s="5">
        <v>184652.12</v>
      </c>
      <c r="DC172" s="5">
        <v>-217.23</v>
      </c>
      <c r="DD172" s="5">
        <v>0</v>
      </c>
      <c r="DE172" s="5">
        <v>-1531673.76</v>
      </c>
      <c r="DF172" s="5">
        <v>5331160.94</v>
      </c>
      <c r="DG172" s="5">
        <v>190042.37</v>
      </c>
      <c r="DH172" s="5">
        <v>-50234.61</v>
      </c>
      <c r="DI172" s="5">
        <v>0</v>
      </c>
      <c r="DJ172" s="5">
        <v>139807.76</v>
      </c>
      <c r="DK172" s="5">
        <v>4148671.72</v>
      </c>
      <c r="DL172" s="5">
        <v>139807.76</v>
      </c>
      <c r="DM172" s="5">
        <v>0</v>
      </c>
      <c r="DN172" s="5">
        <v>0</v>
      </c>
      <c r="DO172" s="5">
        <v>0</v>
      </c>
      <c r="DP172" s="5">
        <v>0</v>
      </c>
      <c r="DQ172" s="5">
        <v>0</v>
      </c>
      <c r="DR172" s="5">
        <v>139807.76</v>
      </c>
      <c r="DS172" s="5">
        <v>0</v>
      </c>
      <c r="DT172" s="5">
        <v>8589725.85</v>
      </c>
      <c r="DU172" s="5">
        <v>0</v>
      </c>
      <c r="DV172" s="5">
        <v>0</v>
      </c>
      <c r="DW172" s="5">
        <v>8589725.85</v>
      </c>
      <c r="DX172" s="11">
        <f>('KOV järjest'!Z172+Z172+BP172+DF172)/CL172</f>
        <v>0.2330141883336031</v>
      </c>
      <c r="DY172" s="11">
        <f t="shared" si="2"/>
        <v>0</v>
      </c>
    </row>
    <row r="173" spans="1:129" ht="12.75">
      <c r="A173" s="3" t="s">
        <v>232</v>
      </c>
      <c r="B173" s="4">
        <v>35163154.29</v>
      </c>
      <c r="C173" s="4">
        <v>53776442.63</v>
      </c>
      <c r="D173" s="4">
        <v>70424593.56</v>
      </c>
      <c r="E173" s="4">
        <v>1356771.27</v>
      </c>
      <c r="F173" s="4">
        <v>160720961.75</v>
      </c>
      <c r="G173" s="4">
        <v>-125704666.93</v>
      </c>
      <c r="H173" s="4">
        <v>-14571864.11</v>
      </c>
      <c r="I173" s="4">
        <v>-8144183.51</v>
      </c>
      <c r="J173" s="4">
        <v>-148420714.55</v>
      </c>
      <c r="K173" s="4">
        <v>-16370016.72</v>
      </c>
      <c r="L173" s="4">
        <v>2633009.33</v>
      </c>
      <c r="M173" s="4">
        <v>4843458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-849362.8</v>
      </c>
      <c r="W173" s="4">
        <v>-1080329.85</v>
      </c>
      <c r="X173" s="4">
        <v>0</v>
      </c>
      <c r="Y173" s="4">
        <v>-9742912.19</v>
      </c>
      <c r="Z173" s="4">
        <v>2557335.01</v>
      </c>
      <c r="AA173" s="4">
        <v>6630595.23</v>
      </c>
      <c r="AB173" s="4">
        <v>-7317624.75</v>
      </c>
      <c r="AC173" s="4">
        <v>0</v>
      </c>
      <c r="AD173" s="4">
        <v>-687029.52</v>
      </c>
      <c r="AE173" s="4">
        <v>2935710.02</v>
      </c>
      <c r="AF173" s="4">
        <v>41995470.29</v>
      </c>
      <c r="AG173" s="4">
        <v>0</v>
      </c>
      <c r="AH173" s="4">
        <v>0</v>
      </c>
      <c r="AI173" s="4">
        <v>0</v>
      </c>
      <c r="AJ173" s="4">
        <v>0</v>
      </c>
      <c r="AK173" s="4">
        <v>28923</v>
      </c>
      <c r="AL173" s="4">
        <v>42024393.29</v>
      </c>
      <c r="AM173" s="4">
        <v>0</v>
      </c>
      <c r="AN173" s="4">
        <v>13577120.57</v>
      </c>
      <c r="AO173" s="4">
        <v>0</v>
      </c>
      <c r="AP173" s="4">
        <v>0</v>
      </c>
      <c r="AQ173" s="4">
        <v>13577120.57</v>
      </c>
      <c r="AR173" s="4">
        <v>37279745.41</v>
      </c>
      <c r="AS173" s="4">
        <v>63777681.63</v>
      </c>
      <c r="AT173" s="4">
        <v>72761710.52</v>
      </c>
      <c r="AU173" s="4">
        <v>1121056.66</v>
      </c>
      <c r="AV173" s="4">
        <v>174940194.22</v>
      </c>
      <c r="AW173" s="4">
        <v>-140957004.15</v>
      </c>
      <c r="AX173" s="4">
        <v>-13863773.8</v>
      </c>
      <c r="AY173" s="4">
        <v>-9631278.51</v>
      </c>
      <c r="AZ173" s="4">
        <v>-164452056.46</v>
      </c>
      <c r="BA173" s="4">
        <v>-14097937.05</v>
      </c>
      <c r="BB173" s="4">
        <v>94711.86</v>
      </c>
      <c r="BC173" s="4">
        <v>12194552.85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-889164.81</v>
      </c>
      <c r="BM173" s="4">
        <v>-1245854.17</v>
      </c>
      <c r="BN173" s="4">
        <v>0</v>
      </c>
      <c r="BO173" s="4">
        <v>-2697837.15</v>
      </c>
      <c r="BP173" s="4">
        <v>7790300.61</v>
      </c>
      <c r="BQ173" s="4">
        <v>10888649.22</v>
      </c>
      <c r="BR173" s="4">
        <v>-8258006.08</v>
      </c>
      <c r="BS173" s="4">
        <v>0</v>
      </c>
      <c r="BT173" s="4">
        <v>2630643.14</v>
      </c>
      <c r="BU173" s="4">
        <v>6195867.22</v>
      </c>
      <c r="BV173" s="4">
        <v>44626113.43</v>
      </c>
      <c r="BW173" s="4">
        <v>0</v>
      </c>
      <c r="BX173" s="4">
        <v>0</v>
      </c>
      <c r="BY173" s="4">
        <v>0</v>
      </c>
      <c r="BZ173" s="4">
        <v>0</v>
      </c>
      <c r="CA173" s="4">
        <v>28923</v>
      </c>
      <c r="CB173" s="4">
        <v>44655036.43</v>
      </c>
      <c r="CC173" s="4">
        <v>0</v>
      </c>
      <c r="CD173" s="4">
        <v>19772987.79</v>
      </c>
      <c r="CE173" s="4">
        <v>0</v>
      </c>
      <c r="CF173" s="4">
        <v>0</v>
      </c>
      <c r="CG173" s="4">
        <v>19772987.79</v>
      </c>
      <c r="CH173" s="5">
        <v>45298202.74</v>
      </c>
      <c r="CI173" s="5">
        <v>82945614.01</v>
      </c>
      <c r="CJ173" s="5">
        <v>77697313.74</v>
      </c>
      <c r="CK173" s="5">
        <v>2826659.28</v>
      </c>
      <c r="CL173" s="5">
        <v>208767789.77</v>
      </c>
      <c r="CM173" s="5">
        <v>-155293604.82</v>
      </c>
      <c r="CN173" s="5">
        <v>-12454154.82</v>
      </c>
      <c r="CO173" s="5">
        <v>-11731555.31</v>
      </c>
      <c r="CP173" s="5">
        <v>-179479314.95</v>
      </c>
      <c r="CQ173" s="5">
        <v>-18317629.94</v>
      </c>
      <c r="CR173" s="5">
        <v>1126078.76</v>
      </c>
      <c r="CS173" s="5">
        <v>6030394.58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v>0</v>
      </c>
      <c r="DA173" s="5">
        <v>0</v>
      </c>
      <c r="DB173" s="5">
        <v>-857624.63</v>
      </c>
      <c r="DC173" s="5">
        <v>-1713322.62</v>
      </c>
      <c r="DD173" s="5">
        <v>0</v>
      </c>
      <c r="DE173" s="5">
        <v>-12018781.23</v>
      </c>
      <c r="DF173" s="5">
        <v>17269693.59</v>
      </c>
      <c r="DG173" s="5">
        <v>368373</v>
      </c>
      <c r="DH173" s="5">
        <v>-10555003.45</v>
      </c>
      <c r="DI173" s="5">
        <v>0</v>
      </c>
      <c r="DJ173" s="5">
        <v>-10186630.45</v>
      </c>
      <c r="DK173" s="5">
        <v>6529892.61</v>
      </c>
      <c r="DL173" s="5">
        <v>34439482.98</v>
      </c>
      <c r="DM173" s="5">
        <v>0</v>
      </c>
      <c r="DN173" s="5">
        <v>0</v>
      </c>
      <c r="DO173" s="5">
        <v>0</v>
      </c>
      <c r="DP173" s="5">
        <v>0</v>
      </c>
      <c r="DQ173" s="5">
        <v>28923</v>
      </c>
      <c r="DR173" s="5">
        <v>34468405.98</v>
      </c>
      <c r="DS173" s="5">
        <v>0</v>
      </c>
      <c r="DT173" s="5">
        <v>26302880.4</v>
      </c>
      <c r="DU173" s="5">
        <v>0</v>
      </c>
      <c r="DV173" s="5">
        <v>0</v>
      </c>
      <c r="DW173" s="5">
        <v>26302880.4</v>
      </c>
      <c r="DX173" s="11">
        <f>('KOV järjest'!Z173+Z173+BP173+DF173)/CL173</f>
        <v>0.1259651859080943</v>
      </c>
      <c r="DY173" s="11">
        <f t="shared" si="2"/>
        <v>0.039112956979599094</v>
      </c>
    </row>
    <row r="174" spans="1:129" ht="12.75">
      <c r="A174" s="3" t="s">
        <v>233</v>
      </c>
      <c r="B174" s="4">
        <v>9908540.19</v>
      </c>
      <c r="C174" s="4">
        <v>18570250.01</v>
      </c>
      <c r="D174" s="4">
        <v>12584887.09</v>
      </c>
      <c r="E174" s="4">
        <v>131137.36</v>
      </c>
      <c r="F174" s="4">
        <v>41194814.65</v>
      </c>
      <c r="G174" s="4">
        <v>-33216277.78</v>
      </c>
      <c r="H174" s="4">
        <v>-1294488.66</v>
      </c>
      <c r="I174" s="4">
        <v>-3445289.44</v>
      </c>
      <c r="J174" s="4">
        <v>-37956055.88</v>
      </c>
      <c r="K174" s="4">
        <v>-8341070.05</v>
      </c>
      <c r="L174" s="4">
        <v>0</v>
      </c>
      <c r="M174" s="4">
        <v>799820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13500</v>
      </c>
      <c r="V174" s="4">
        <v>-83390.57</v>
      </c>
      <c r="W174" s="4">
        <v>-164023.23</v>
      </c>
      <c r="X174" s="4">
        <v>0</v>
      </c>
      <c r="Y174" s="4">
        <v>-7611140.62</v>
      </c>
      <c r="Z174" s="4">
        <v>-4372381.85</v>
      </c>
      <c r="AA174" s="4">
        <v>6022102.44</v>
      </c>
      <c r="AB174" s="4">
        <v>-907168.27</v>
      </c>
      <c r="AC174" s="4">
        <v>0</v>
      </c>
      <c r="AD174" s="4">
        <v>5114934.17</v>
      </c>
      <c r="AE174" s="4">
        <v>24466.22</v>
      </c>
      <c r="AF174" s="4">
        <v>6340739.98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6340739.98</v>
      </c>
      <c r="AM174" s="4">
        <v>0</v>
      </c>
      <c r="AN174" s="4">
        <v>2235438.27</v>
      </c>
      <c r="AO174" s="4">
        <v>0</v>
      </c>
      <c r="AP174" s="4">
        <v>0</v>
      </c>
      <c r="AQ174" s="4">
        <v>2235438.27</v>
      </c>
      <c r="AR174" s="4">
        <v>10485515.68</v>
      </c>
      <c r="AS174" s="4">
        <v>22228550.82</v>
      </c>
      <c r="AT174" s="4">
        <v>15582381.65</v>
      </c>
      <c r="AU174" s="4">
        <v>140918.09</v>
      </c>
      <c r="AV174" s="4">
        <v>48437366.24</v>
      </c>
      <c r="AW174" s="4">
        <v>-37379043.47</v>
      </c>
      <c r="AX174" s="4">
        <v>-1556025.04</v>
      </c>
      <c r="AY174" s="4">
        <v>-7627406.5600000005</v>
      </c>
      <c r="AZ174" s="4">
        <v>-46562475.07</v>
      </c>
      <c r="BA174" s="4">
        <v>-24610191.3</v>
      </c>
      <c r="BB174" s="4">
        <v>8200</v>
      </c>
      <c r="BC174" s="4">
        <v>15460284.66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-84000</v>
      </c>
      <c r="BK174" s="4">
        <v>336000</v>
      </c>
      <c r="BL174" s="4">
        <v>-407972.88</v>
      </c>
      <c r="BM174" s="4">
        <v>-365449.59</v>
      </c>
      <c r="BN174" s="4">
        <v>0</v>
      </c>
      <c r="BO174" s="4">
        <v>-9297679.52</v>
      </c>
      <c r="BP174" s="4">
        <v>-7422788.35</v>
      </c>
      <c r="BQ174" s="4">
        <v>11368452.05</v>
      </c>
      <c r="BR174" s="4">
        <v>-783340.92</v>
      </c>
      <c r="BS174" s="4">
        <v>0</v>
      </c>
      <c r="BT174" s="4">
        <v>10585111.13</v>
      </c>
      <c r="BU174" s="4">
        <v>1721147.1</v>
      </c>
      <c r="BV174" s="4">
        <v>16925851.11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16925851.11</v>
      </c>
      <c r="CC174" s="4">
        <v>0</v>
      </c>
      <c r="CD174" s="4">
        <v>3956585.37</v>
      </c>
      <c r="CE174" s="4">
        <v>0</v>
      </c>
      <c r="CF174" s="4">
        <v>0</v>
      </c>
      <c r="CG174" s="4">
        <v>3956585.37</v>
      </c>
      <c r="CH174" s="4">
        <v>11217980.78</v>
      </c>
      <c r="CI174" s="4">
        <v>27796093.45</v>
      </c>
      <c r="CJ174" s="4">
        <v>18807325.7</v>
      </c>
      <c r="CK174" s="4">
        <v>215284.66</v>
      </c>
      <c r="CL174" s="4">
        <v>58036684.59</v>
      </c>
      <c r="CM174" s="4">
        <v>-44127559.81</v>
      </c>
      <c r="CN174" s="4">
        <v>-1649364.79</v>
      </c>
      <c r="CO174" s="4">
        <v>-7300990.73</v>
      </c>
      <c r="CP174" s="4">
        <v>-53077915.33</v>
      </c>
      <c r="CQ174" s="4">
        <v>-26349970.16</v>
      </c>
      <c r="CR174" s="4">
        <v>162948</v>
      </c>
      <c r="CS174" s="4">
        <v>15133016.58</v>
      </c>
      <c r="CT174" s="4">
        <v>0</v>
      </c>
      <c r="CU174" s="4">
        <v>311953.3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60500</v>
      </c>
      <c r="DB174" s="4">
        <v>-584106.07</v>
      </c>
      <c r="DC174" s="4">
        <v>-744811.95</v>
      </c>
      <c r="DD174" s="4">
        <v>0</v>
      </c>
      <c r="DE174" s="4">
        <v>-11265658.35</v>
      </c>
      <c r="DF174" s="4">
        <v>-6306889.09</v>
      </c>
      <c r="DG174" s="4">
        <v>4697726.66</v>
      </c>
      <c r="DH174" s="4">
        <v>-5097353.02</v>
      </c>
      <c r="DI174" s="4">
        <v>0</v>
      </c>
      <c r="DJ174" s="4">
        <v>-399626.36</v>
      </c>
      <c r="DK174" s="4">
        <v>390095.2</v>
      </c>
      <c r="DL174" s="4">
        <v>16526224.75</v>
      </c>
      <c r="DM174" s="4">
        <v>0</v>
      </c>
      <c r="DN174" s="4">
        <v>0</v>
      </c>
      <c r="DO174" s="4">
        <v>0</v>
      </c>
      <c r="DP174" s="4">
        <v>0</v>
      </c>
      <c r="DQ174" s="4">
        <v>0</v>
      </c>
      <c r="DR174" s="4">
        <v>16526224.75</v>
      </c>
      <c r="DS174" s="4">
        <v>0</v>
      </c>
      <c r="DT174" s="4">
        <v>4346680.57</v>
      </c>
      <c r="DU174" s="4">
        <v>0</v>
      </c>
      <c r="DV174" s="4">
        <v>0</v>
      </c>
      <c r="DW174" s="4">
        <v>4346680.57</v>
      </c>
      <c r="DX174" s="11">
        <f>('KOV järjest'!Z174+Z174+BP174+DF174)/CL174</f>
        <v>-0.14962795930448927</v>
      </c>
      <c r="DY174" s="11">
        <f t="shared" si="2"/>
        <v>0.2098594064433962</v>
      </c>
    </row>
    <row r="175" spans="1:129" ht="12.75">
      <c r="A175" s="3" t="s">
        <v>234</v>
      </c>
      <c r="B175" s="4">
        <v>1162267.92</v>
      </c>
      <c r="C175" s="4">
        <v>5335711.43</v>
      </c>
      <c r="D175" s="4">
        <v>11705240.26</v>
      </c>
      <c r="E175" s="4">
        <v>2909644.63</v>
      </c>
      <c r="F175" s="4">
        <v>21112864.24</v>
      </c>
      <c r="G175" s="4">
        <v>-9618752.6</v>
      </c>
      <c r="H175" s="4">
        <v>-8817161.99</v>
      </c>
      <c r="I175" s="4">
        <v>-816631.91</v>
      </c>
      <c r="J175" s="4">
        <v>-19252546.5</v>
      </c>
      <c r="K175" s="4">
        <v>-2059729</v>
      </c>
      <c r="L175" s="4">
        <v>29606</v>
      </c>
      <c r="M175" s="4">
        <v>991046.2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-157115.48</v>
      </c>
      <c r="W175" s="4">
        <v>-158077.84</v>
      </c>
      <c r="X175" s="4">
        <v>0</v>
      </c>
      <c r="Y175" s="4">
        <v>-1196192.28</v>
      </c>
      <c r="Z175" s="4">
        <v>664125.46</v>
      </c>
      <c r="AA175" s="4">
        <v>0</v>
      </c>
      <c r="AB175" s="4">
        <v>-296062.82</v>
      </c>
      <c r="AC175" s="4">
        <v>0</v>
      </c>
      <c r="AD175" s="4">
        <v>-296062.82</v>
      </c>
      <c r="AE175" s="4">
        <v>-758685.08</v>
      </c>
      <c r="AF175" s="4">
        <v>4141350</v>
      </c>
      <c r="AG175" s="4">
        <v>0</v>
      </c>
      <c r="AH175" s="4">
        <v>0</v>
      </c>
      <c r="AI175" s="4">
        <v>7917085.72</v>
      </c>
      <c r="AJ175" s="4">
        <v>0</v>
      </c>
      <c r="AK175" s="4">
        <v>0</v>
      </c>
      <c r="AL175" s="4">
        <v>12058435.72</v>
      </c>
      <c r="AM175" s="4">
        <v>0</v>
      </c>
      <c r="AN175" s="4">
        <v>745922.32</v>
      </c>
      <c r="AO175" s="4">
        <v>0</v>
      </c>
      <c r="AP175" s="4">
        <v>0</v>
      </c>
      <c r="AQ175" s="4">
        <v>745922.32</v>
      </c>
      <c r="AR175" s="4">
        <v>1318453.34</v>
      </c>
      <c r="AS175" s="4">
        <v>6329642.38</v>
      </c>
      <c r="AT175" s="4">
        <v>4761916.69</v>
      </c>
      <c r="AU175" s="4">
        <v>4837578.61</v>
      </c>
      <c r="AV175" s="4">
        <v>17247591.02</v>
      </c>
      <c r="AW175" s="4">
        <v>-11423022.64</v>
      </c>
      <c r="AX175" s="4">
        <v>-581958.96</v>
      </c>
      <c r="AY175" s="4">
        <v>-9703334.93</v>
      </c>
      <c r="AZ175" s="4">
        <v>-21708316.53</v>
      </c>
      <c r="BA175" s="4">
        <v>-772068.18</v>
      </c>
      <c r="BB175" s="4">
        <v>0</v>
      </c>
      <c r="BC175" s="4">
        <v>1460500</v>
      </c>
      <c r="BD175" s="4">
        <v>-25426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-765724.51</v>
      </c>
      <c r="BM175" s="4">
        <v>-768392.81</v>
      </c>
      <c r="BN175" s="4">
        <v>0</v>
      </c>
      <c r="BO175" s="4">
        <v>-102718.69</v>
      </c>
      <c r="BP175" s="4">
        <v>-4563444.2</v>
      </c>
      <c r="BQ175" s="4">
        <v>0</v>
      </c>
      <c r="BR175" s="4">
        <v>-483330</v>
      </c>
      <c r="BS175" s="4">
        <v>0</v>
      </c>
      <c r="BT175" s="4">
        <v>-483330</v>
      </c>
      <c r="BU175" s="4">
        <v>3244393.32</v>
      </c>
      <c r="BV175" s="4">
        <v>3658000</v>
      </c>
      <c r="BW175" s="4">
        <v>0</v>
      </c>
      <c r="BX175" s="4">
        <v>0</v>
      </c>
      <c r="BY175" s="4">
        <v>7925000</v>
      </c>
      <c r="BZ175" s="4">
        <v>0</v>
      </c>
      <c r="CA175" s="4">
        <v>0</v>
      </c>
      <c r="CB175" s="4">
        <v>11583000</v>
      </c>
      <c r="CC175" s="4">
        <v>0</v>
      </c>
      <c r="CD175" s="4">
        <v>3990315.64</v>
      </c>
      <c r="CE175" s="4">
        <v>0</v>
      </c>
      <c r="CF175" s="4">
        <v>0</v>
      </c>
      <c r="CG175" s="4">
        <v>3990315.64</v>
      </c>
      <c r="CH175" s="4">
        <v>1360969.37</v>
      </c>
      <c r="CI175" s="4">
        <v>7344615.59</v>
      </c>
      <c r="CJ175" s="4">
        <v>2580722.38</v>
      </c>
      <c r="CK175" s="4">
        <v>5248861.28</v>
      </c>
      <c r="CL175" s="4">
        <v>16535168.62</v>
      </c>
      <c r="CM175" s="4">
        <v>-11919268.85</v>
      </c>
      <c r="CN175" s="4">
        <v>-632199.66</v>
      </c>
      <c r="CO175" s="4">
        <v>-923019</v>
      </c>
      <c r="CP175" s="4">
        <v>-13474487.51</v>
      </c>
      <c r="CQ175" s="4">
        <v>-1636928.81</v>
      </c>
      <c r="CR175" s="4">
        <v>88000</v>
      </c>
      <c r="CS175" s="4">
        <v>2446515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-359336.35</v>
      </c>
      <c r="DC175" s="4">
        <v>-349303.36</v>
      </c>
      <c r="DD175" s="4">
        <v>0</v>
      </c>
      <c r="DE175" s="4">
        <v>538249.84</v>
      </c>
      <c r="DF175" s="4">
        <v>3598930.95</v>
      </c>
      <c r="DG175" s="4">
        <v>5642129.16</v>
      </c>
      <c r="DH175" s="4">
        <v>-2099643.12</v>
      </c>
      <c r="DI175" s="4">
        <v>0</v>
      </c>
      <c r="DJ175" s="4">
        <v>3542486.04</v>
      </c>
      <c r="DK175" s="4">
        <v>-2580990.41</v>
      </c>
      <c r="DL175" s="4">
        <v>7200486.04</v>
      </c>
      <c r="DM175" s="4">
        <v>0</v>
      </c>
      <c r="DN175" s="4">
        <v>0</v>
      </c>
      <c r="DO175" s="4">
        <v>0</v>
      </c>
      <c r="DP175" s="4">
        <v>0</v>
      </c>
      <c r="DQ175" s="4">
        <v>0</v>
      </c>
      <c r="DR175" s="4">
        <v>7200486.04</v>
      </c>
      <c r="DS175" s="4">
        <v>0</v>
      </c>
      <c r="DT175" s="4">
        <v>1409325.23</v>
      </c>
      <c r="DU175" s="4">
        <v>0</v>
      </c>
      <c r="DV175" s="4">
        <v>0</v>
      </c>
      <c r="DW175" s="4">
        <v>1409325.23</v>
      </c>
      <c r="DX175" s="11">
        <f>('KOV järjest'!Z175+Z175+BP175+DF175)/CL175</f>
        <v>-0.09783895932232715</v>
      </c>
      <c r="DY175" s="11">
        <f t="shared" si="2"/>
        <v>0.3502329454926357</v>
      </c>
    </row>
    <row r="176" spans="1:129" ht="12.75">
      <c r="A176" s="3" t="s">
        <v>235</v>
      </c>
      <c r="B176" s="4">
        <v>1455761.25</v>
      </c>
      <c r="C176" s="4">
        <v>5855457.9</v>
      </c>
      <c r="D176" s="4">
        <v>4048506.67</v>
      </c>
      <c r="E176" s="4">
        <v>24876.48</v>
      </c>
      <c r="F176" s="4">
        <v>11384602.3</v>
      </c>
      <c r="G176" s="4">
        <v>-8109926.85</v>
      </c>
      <c r="H176" s="4">
        <v>-980490.54</v>
      </c>
      <c r="I176" s="4">
        <v>-734198.23</v>
      </c>
      <c r="J176" s="4">
        <v>-9824615.62</v>
      </c>
      <c r="K176" s="4">
        <v>-2306359.03</v>
      </c>
      <c r="L176" s="4">
        <v>5100</v>
      </c>
      <c r="M176" s="4">
        <v>1279140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-28920.59</v>
      </c>
      <c r="W176" s="4">
        <v>-60977.7</v>
      </c>
      <c r="X176" s="4">
        <v>0</v>
      </c>
      <c r="Y176" s="4">
        <v>-1051039.62</v>
      </c>
      <c r="Z176" s="4">
        <v>508947.06</v>
      </c>
      <c r="AA176" s="4">
        <v>0</v>
      </c>
      <c r="AB176" s="4">
        <v>-149276.23</v>
      </c>
      <c r="AC176" s="4">
        <v>0</v>
      </c>
      <c r="AD176" s="4">
        <v>-149276.23</v>
      </c>
      <c r="AE176" s="4">
        <v>533495.87</v>
      </c>
      <c r="AF176" s="4">
        <v>1131299.23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1131299.23</v>
      </c>
      <c r="AM176" s="4">
        <v>0</v>
      </c>
      <c r="AN176" s="4">
        <v>1597884.06</v>
      </c>
      <c r="AO176" s="4">
        <v>0</v>
      </c>
      <c r="AP176" s="4">
        <v>0</v>
      </c>
      <c r="AQ176" s="4">
        <v>1597884.06</v>
      </c>
      <c r="AR176" s="4">
        <v>1678845.24</v>
      </c>
      <c r="AS176" s="4">
        <v>6949377.59</v>
      </c>
      <c r="AT176" s="4">
        <v>4831756.99</v>
      </c>
      <c r="AU176" s="4">
        <v>30120.62</v>
      </c>
      <c r="AV176" s="4">
        <v>13490100.44</v>
      </c>
      <c r="AW176" s="4">
        <v>-9474431.1</v>
      </c>
      <c r="AX176" s="4">
        <v>-982427.45</v>
      </c>
      <c r="AY176" s="4">
        <v>-792654.16</v>
      </c>
      <c r="AZ176" s="4">
        <v>-11249512.71</v>
      </c>
      <c r="BA176" s="4">
        <v>-2273551.03</v>
      </c>
      <c r="BB176" s="4">
        <v>31661</v>
      </c>
      <c r="BC176" s="4">
        <v>1236966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7674.39</v>
      </c>
      <c r="BM176" s="4">
        <v>-62282.32</v>
      </c>
      <c r="BN176" s="4">
        <v>0</v>
      </c>
      <c r="BO176" s="4">
        <v>-997249.64</v>
      </c>
      <c r="BP176" s="4">
        <v>1243338.09</v>
      </c>
      <c r="BQ176" s="4">
        <v>0</v>
      </c>
      <c r="BR176" s="4">
        <v>-152542.3</v>
      </c>
      <c r="BS176" s="4">
        <v>0</v>
      </c>
      <c r="BT176" s="4">
        <v>-152542.3</v>
      </c>
      <c r="BU176" s="4">
        <v>678557.76</v>
      </c>
      <c r="BV176" s="4">
        <v>978756.93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978756.93</v>
      </c>
      <c r="CC176" s="4">
        <v>0</v>
      </c>
      <c r="CD176" s="4">
        <v>2276441.82</v>
      </c>
      <c r="CE176" s="4">
        <v>0</v>
      </c>
      <c r="CF176" s="4">
        <v>0</v>
      </c>
      <c r="CG176" s="4">
        <v>2276441.82</v>
      </c>
      <c r="CH176" s="5">
        <v>1870800.8</v>
      </c>
      <c r="CI176" s="5">
        <v>8137279.33</v>
      </c>
      <c r="CJ176" s="5">
        <v>5363291.57</v>
      </c>
      <c r="CK176" s="5">
        <v>104885.15</v>
      </c>
      <c r="CL176" s="5">
        <v>15476256.85</v>
      </c>
      <c r="CM176" s="5">
        <v>-10504732.69</v>
      </c>
      <c r="CN176" s="5">
        <v>-913212.01</v>
      </c>
      <c r="CO176" s="5">
        <v>-586295.98</v>
      </c>
      <c r="CP176" s="5">
        <v>-12004240.68</v>
      </c>
      <c r="CQ176" s="5">
        <v>-822920.95</v>
      </c>
      <c r="CR176" s="5">
        <v>0</v>
      </c>
      <c r="CS176" s="5">
        <v>534000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>
        <v>0</v>
      </c>
      <c r="DA176" s="5">
        <v>0</v>
      </c>
      <c r="DB176" s="5">
        <v>136838.06</v>
      </c>
      <c r="DC176" s="5">
        <v>-63288.1</v>
      </c>
      <c r="DD176" s="5">
        <v>0</v>
      </c>
      <c r="DE176" s="5">
        <v>-152082.89</v>
      </c>
      <c r="DF176" s="5">
        <v>3319933.28</v>
      </c>
      <c r="DG176" s="5">
        <v>0</v>
      </c>
      <c r="DH176" s="5">
        <v>-155566.28</v>
      </c>
      <c r="DI176" s="5">
        <v>0</v>
      </c>
      <c r="DJ176" s="5">
        <v>-155566.28</v>
      </c>
      <c r="DK176" s="5">
        <v>4076960.57</v>
      </c>
      <c r="DL176" s="5">
        <v>823190.65</v>
      </c>
      <c r="DM176" s="5">
        <v>0</v>
      </c>
      <c r="DN176" s="5">
        <v>0</v>
      </c>
      <c r="DO176" s="5">
        <v>0</v>
      </c>
      <c r="DP176" s="5">
        <v>0</v>
      </c>
      <c r="DQ176" s="5">
        <v>0</v>
      </c>
      <c r="DR176" s="5">
        <v>823190.65</v>
      </c>
      <c r="DS176" s="5">
        <v>0</v>
      </c>
      <c r="DT176" s="5">
        <v>6353402.39</v>
      </c>
      <c r="DU176" s="5">
        <v>0</v>
      </c>
      <c r="DV176" s="5">
        <v>0</v>
      </c>
      <c r="DW176" s="5">
        <v>6353402.39</v>
      </c>
      <c r="DX176" s="11">
        <f>('KOV järjest'!Z176+Z176+BP176+DF176)/CL176</f>
        <v>0.0669137615146262</v>
      </c>
      <c r="DY176" s="11">
        <f t="shared" si="2"/>
        <v>0</v>
      </c>
    </row>
    <row r="177" spans="1:129" ht="12.75">
      <c r="A177" s="3" t="s">
        <v>236</v>
      </c>
      <c r="B177" s="4">
        <v>14335380.100000001</v>
      </c>
      <c r="C177" s="4">
        <v>25120815.75</v>
      </c>
      <c r="D177" s="4">
        <v>35398384.650000006</v>
      </c>
      <c r="E177" s="4">
        <v>669009.74</v>
      </c>
      <c r="F177" s="4">
        <v>75523590.24000001</v>
      </c>
      <c r="G177" s="4">
        <v>-58691232.580000006</v>
      </c>
      <c r="H177" s="4">
        <v>-5193748.41</v>
      </c>
      <c r="I177" s="4">
        <v>-3649188.73</v>
      </c>
      <c r="J177" s="4">
        <v>-67534169.72</v>
      </c>
      <c r="K177" s="4">
        <v>-12232585.57</v>
      </c>
      <c r="L177" s="4">
        <v>84000</v>
      </c>
      <c r="M177" s="4">
        <v>5434109.54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100166.5</v>
      </c>
      <c r="V177" s="4">
        <v>-765859.56</v>
      </c>
      <c r="W177" s="4">
        <v>-797079.11</v>
      </c>
      <c r="X177" s="4">
        <v>0</v>
      </c>
      <c r="Y177" s="4">
        <v>-7380169.09</v>
      </c>
      <c r="Z177" s="4">
        <v>609251.43</v>
      </c>
      <c r="AA177" s="4">
        <v>9607777.51</v>
      </c>
      <c r="AB177" s="4">
        <v>-6314738.819999999</v>
      </c>
      <c r="AC177" s="4">
        <v>0</v>
      </c>
      <c r="AD177" s="4">
        <v>3293038.69</v>
      </c>
      <c r="AE177" s="4">
        <v>4964901.01</v>
      </c>
      <c r="AF177" s="4">
        <v>27796932.490000002</v>
      </c>
      <c r="AG177" s="4">
        <v>0</v>
      </c>
      <c r="AH177" s="4">
        <v>0</v>
      </c>
      <c r="AI177" s="4">
        <v>0</v>
      </c>
      <c r="AJ177" s="4">
        <v>34080</v>
      </c>
      <c r="AK177" s="4">
        <v>0</v>
      </c>
      <c r="AL177" s="4">
        <v>27831012.490000002</v>
      </c>
      <c r="AM177" s="4">
        <v>0</v>
      </c>
      <c r="AN177" s="4">
        <v>9234698.209999999</v>
      </c>
      <c r="AO177" s="4">
        <v>54112</v>
      </c>
      <c r="AP177" s="4">
        <v>0</v>
      </c>
      <c r="AQ177" s="4">
        <v>9288810.209999999</v>
      </c>
      <c r="AR177" s="4">
        <v>11119269.01</v>
      </c>
      <c r="AS177" s="4">
        <v>30815939.54</v>
      </c>
      <c r="AT177" s="4">
        <v>33016649.1</v>
      </c>
      <c r="AU177" s="4">
        <v>346425.9</v>
      </c>
      <c r="AV177" s="4">
        <v>75298283.55</v>
      </c>
      <c r="AW177" s="4">
        <v>-60992769.92</v>
      </c>
      <c r="AX177" s="4">
        <v>-4968491.5</v>
      </c>
      <c r="AY177" s="4">
        <v>-5296547.38</v>
      </c>
      <c r="AZ177" s="4">
        <v>-71257808.8</v>
      </c>
      <c r="BA177" s="4">
        <v>-15206504.96</v>
      </c>
      <c r="BB177" s="4">
        <v>363963.28</v>
      </c>
      <c r="BC177" s="4">
        <v>10285886.13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100166.5</v>
      </c>
      <c r="BL177" s="4">
        <v>-630948.38</v>
      </c>
      <c r="BM177" s="4">
        <v>-742204.13</v>
      </c>
      <c r="BN177" s="4">
        <v>0</v>
      </c>
      <c r="BO177" s="4">
        <v>-5087437.43</v>
      </c>
      <c r="BP177" s="4">
        <v>-1046962.68</v>
      </c>
      <c r="BQ177" s="4">
        <v>5479012.01</v>
      </c>
      <c r="BR177" s="4">
        <v>-10879968.66</v>
      </c>
      <c r="BS177" s="4">
        <v>0</v>
      </c>
      <c r="BT177" s="4">
        <v>-5400956.65</v>
      </c>
      <c r="BU177" s="4">
        <v>-2183128.64</v>
      </c>
      <c r="BV177" s="4">
        <v>22396159.44</v>
      </c>
      <c r="BW177" s="4">
        <v>0</v>
      </c>
      <c r="BX177" s="4">
        <v>0</v>
      </c>
      <c r="BY177" s="4">
        <v>0</v>
      </c>
      <c r="BZ177" s="4">
        <v>22720</v>
      </c>
      <c r="CA177" s="4">
        <v>0</v>
      </c>
      <c r="CB177" s="4">
        <v>22418879.44</v>
      </c>
      <c r="CC177" s="4">
        <v>0</v>
      </c>
      <c r="CD177" s="4">
        <v>4678686.54</v>
      </c>
      <c r="CE177" s="4">
        <v>0</v>
      </c>
      <c r="CF177" s="4">
        <v>0</v>
      </c>
      <c r="CG177" s="4">
        <v>4678686.54</v>
      </c>
      <c r="CH177" s="4">
        <v>12255678.34</v>
      </c>
      <c r="CI177" s="4">
        <v>37951173.47</v>
      </c>
      <c r="CJ177" s="4">
        <v>34383715.52</v>
      </c>
      <c r="CK177" s="4">
        <v>714397.95</v>
      </c>
      <c r="CL177" s="4">
        <v>85304965.28</v>
      </c>
      <c r="CM177" s="4">
        <v>-67274656.64</v>
      </c>
      <c r="CN177" s="4">
        <v>-4162075.46</v>
      </c>
      <c r="CO177" s="4">
        <v>-4770177.34</v>
      </c>
      <c r="CP177" s="4">
        <v>-76206909.44</v>
      </c>
      <c r="CQ177" s="4">
        <v>-8403927.69</v>
      </c>
      <c r="CR177" s="4">
        <v>1079643.59</v>
      </c>
      <c r="CS177" s="4">
        <v>6092335.9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100166.5</v>
      </c>
      <c r="DB177" s="4">
        <v>-720001.3</v>
      </c>
      <c r="DC177" s="4">
        <v>-1004093.22</v>
      </c>
      <c r="DD177" s="4">
        <v>0</v>
      </c>
      <c r="DE177" s="4">
        <v>-1851783</v>
      </c>
      <c r="DF177" s="4">
        <v>7246272.84</v>
      </c>
      <c r="DG177" s="4">
        <v>18506.26</v>
      </c>
      <c r="DH177" s="4">
        <v>-2652027.04</v>
      </c>
      <c r="DI177" s="4">
        <v>0</v>
      </c>
      <c r="DJ177" s="4">
        <v>-2633520.78</v>
      </c>
      <c r="DK177" s="4">
        <v>4269330.07</v>
      </c>
      <c r="DL177" s="4">
        <v>19762827.94</v>
      </c>
      <c r="DM177" s="4">
        <v>0</v>
      </c>
      <c r="DN177" s="4">
        <v>0</v>
      </c>
      <c r="DO177" s="4">
        <v>0</v>
      </c>
      <c r="DP177" s="4">
        <v>11360</v>
      </c>
      <c r="DQ177" s="4">
        <v>0</v>
      </c>
      <c r="DR177" s="4">
        <v>19774187.94</v>
      </c>
      <c r="DS177" s="4">
        <v>0</v>
      </c>
      <c r="DT177" s="4">
        <v>8948016.61</v>
      </c>
      <c r="DU177" s="4">
        <v>0</v>
      </c>
      <c r="DV177" s="4">
        <v>0</v>
      </c>
      <c r="DW177" s="4">
        <v>8948016.61</v>
      </c>
      <c r="DX177" s="11">
        <f>('KOV järjest'!Z177+Z177+BP177+DF177)/CL177</f>
        <v>0.004997804742087582</v>
      </c>
      <c r="DY177" s="11">
        <f t="shared" si="2"/>
        <v>0.12691138545645983</v>
      </c>
    </row>
    <row r="178" spans="1:129" ht="12.75">
      <c r="A178" s="3" t="s">
        <v>237</v>
      </c>
      <c r="B178" s="4">
        <v>2117734.84</v>
      </c>
      <c r="C178" s="4">
        <v>7387937.21</v>
      </c>
      <c r="D178" s="4">
        <v>10093312.49</v>
      </c>
      <c r="E178" s="4">
        <v>128274.34</v>
      </c>
      <c r="F178" s="4">
        <v>19727258.88</v>
      </c>
      <c r="G178" s="4">
        <v>-14364526.85</v>
      </c>
      <c r="H178" s="4">
        <v>-2585954.01</v>
      </c>
      <c r="I178" s="4">
        <v>-741764.73</v>
      </c>
      <c r="J178" s="4">
        <v>-17692245.59</v>
      </c>
      <c r="K178" s="4">
        <v>-919467.12</v>
      </c>
      <c r="L178" s="4">
        <v>0</v>
      </c>
      <c r="M178" s="4">
        <v>601000</v>
      </c>
      <c r="N178" s="4">
        <v>-119303.43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-97033.16</v>
      </c>
      <c r="W178" s="4">
        <v>-98860.11</v>
      </c>
      <c r="X178" s="4">
        <v>0</v>
      </c>
      <c r="Y178" s="4">
        <v>-534803.71</v>
      </c>
      <c r="Z178" s="4">
        <v>1500209.58</v>
      </c>
      <c r="AA178" s="4">
        <v>480000</v>
      </c>
      <c r="AB178" s="4">
        <v>-481391.45</v>
      </c>
      <c r="AC178" s="4">
        <v>0</v>
      </c>
      <c r="AD178" s="4">
        <v>-1391.45</v>
      </c>
      <c r="AE178" s="4">
        <v>976552.72</v>
      </c>
      <c r="AF178" s="4">
        <v>1994730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1994730</v>
      </c>
      <c r="AM178" s="4">
        <v>0</v>
      </c>
      <c r="AN178" s="4">
        <v>2700784.75</v>
      </c>
      <c r="AO178" s="4">
        <v>0</v>
      </c>
      <c r="AP178" s="4">
        <v>0</v>
      </c>
      <c r="AQ178" s="4">
        <v>2700784.75</v>
      </c>
      <c r="AR178" s="4">
        <v>2462984.79</v>
      </c>
      <c r="AS178" s="4">
        <v>8594561.08</v>
      </c>
      <c r="AT178" s="4">
        <v>11071268.2</v>
      </c>
      <c r="AU178" s="4">
        <v>423970.51</v>
      </c>
      <c r="AV178" s="4">
        <v>22552784.58</v>
      </c>
      <c r="AW178" s="4">
        <v>-16357962.79</v>
      </c>
      <c r="AX178" s="4">
        <v>-2716026.83</v>
      </c>
      <c r="AY178" s="4">
        <v>-995949.34</v>
      </c>
      <c r="AZ178" s="4">
        <v>-20069938.96</v>
      </c>
      <c r="BA178" s="4">
        <v>-1990631.09</v>
      </c>
      <c r="BB178" s="4">
        <v>5704500</v>
      </c>
      <c r="BC178" s="4">
        <v>1331576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-90141.96</v>
      </c>
      <c r="BM178" s="4">
        <v>-92136.25</v>
      </c>
      <c r="BN178" s="4">
        <v>0</v>
      </c>
      <c r="BO178" s="4">
        <v>4955302.95</v>
      </c>
      <c r="BP178" s="4">
        <v>7438148.57</v>
      </c>
      <c r="BQ178" s="4">
        <v>0</v>
      </c>
      <c r="BR178" s="4">
        <v>-547800</v>
      </c>
      <c r="BS178" s="4">
        <v>0</v>
      </c>
      <c r="BT178" s="4">
        <v>-547800</v>
      </c>
      <c r="BU178" s="4">
        <v>6928498.58</v>
      </c>
      <c r="BV178" s="4">
        <v>1446930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1446930</v>
      </c>
      <c r="CC178" s="4">
        <v>0</v>
      </c>
      <c r="CD178" s="4">
        <v>9629283.33</v>
      </c>
      <c r="CE178" s="4">
        <v>0</v>
      </c>
      <c r="CF178" s="4">
        <v>0</v>
      </c>
      <c r="CG178" s="4">
        <v>9629283.33</v>
      </c>
      <c r="CH178" s="4">
        <v>2479200.87</v>
      </c>
      <c r="CI178" s="4">
        <v>10286017.57</v>
      </c>
      <c r="CJ178" s="4">
        <v>12811425.5</v>
      </c>
      <c r="CK178" s="4">
        <v>335799.61</v>
      </c>
      <c r="CL178" s="4">
        <v>25912443.55</v>
      </c>
      <c r="CM178" s="4">
        <v>-19594720.97</v>
      </c>
      <c r="CN178" s="4">
        <v>-2698066.02</v>
      </c>
      <c r="CO178" s="4">
        <v>-1874485.38</v>
      </c>
      <c r="CP178" s="4">
        <v>-24167272.37</v>
      </c>
      <c r="CQ178" s="4">
        <v>-6082662.53</v>
      </c>
      <c r="CR178" s="4">
        <v>0</v>
      </c>
      <c r="CS178" s="4">
        <v>2081629.82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257825.53</v>
      </c>
      <c r="DC178" s="4">
        <v>-76897.89</v>
      </c>
      <c r="DD178" s="4">
        <v>0</v>
      </c>
      <c r="DE178" s="4">
        <v>-3743207.18</v>
      </c>
      <c r="DF178" s="4">
        <v>-1998036</v>
      </c>
      <c r="DG178" s="4">
        <v>0</v>
      </c>
      <c r="DH178" s="4">
        <v>-1446930</v>
      </c>
      <c r="DI178" s="4">
        <v>0</v>
      </c>
      <c r="DJ178" s="4">
        <v>-1446930</v>
      </c>
      <c r="DK178" s="4">
        <v>-2355614.7</v>
      </c>
      <c r="DL178" s="4">
        <v>0</v>
      </c>
      <c r="DM178" s="4">
        <v>0</v>
      </c>
      <c r="DN178" s="4">
        <v>0</v>
      </c>
      <c r="DO178" s="4">
        <v>0</v>
      </c>
      <c r="DP178" s="4">
        <v>0</v>
      </c>
      <c r="DQ178" s="4">
        <v>0</v>
      </c>
      <c r="DR178" s="4">
        <v>0</v>
      </c>
      <c r="DS178" s="4">
        <v>0</v>
      </c>
      <c r="DT178" s="4">
        <v>7273668.63</v>
      </c>
      <c r="DU178" s="4">
        <v>0</v>
      </c>
      <c r="DV178" s="4">
        <v>0</v>
      </c>
      <c r="DW178" s="4">
        <v>7273668.63</v>
      </c>
      <c r="DX178" s="11">
        <f>('KOV järjest'!Z178+Z178+BP178+DF178)/CL178</f>
        <v>0.2679089027865919</v>
      </c>
      <c r="DY178" s="11">
        <f t="shared" si="2"/>
        <v>0</v>
      </c>
    </row>
    <row r="179" spans="1:129" ht="12.75">
      <c r="A179" s="3" t="s">
        <v>238</v>
      </c>
      <c r="B179" s="4">
        <v>3185286.01</v>
      </c>
      <c r="C179" s="4">
        <v>16843782.38</v>
      </c>
      <c r="D179" s="4">
        <v>7681917.35</v>
      </c>
      <c r="E179" s="4">
        <v>3975390.23</v>
      </c>
      <c r="F179" s="4">
        <v>31686375.97</v>
      </c>
      <c r="G179" s="4">
        <v>-26327699.71</v>
      </c>
      <c r="H179" s="4">
        <v>-1459861.11</v>
      </c>
      <c r="I179" s="4">
        <v>-2782301.49</v>
      </c>
      <c r="J179" s="4">
        <v>-30569862.31</v>
      </c>
      <c r="K179" s="4">
        <v>-8253872.15</v>
      </c>
      <c r="L179" s="4">
        <v>164303.95</v>
      </c>
      <c r="M179" s="4">
        <v>5249898.59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-18955.12</v>
      </c>
      <c r="W179" s="4">
        <v>-18951.62</v>
      </c>
      <c r="X179" s="4">
        <v>0</v>
      </c>
      <c r="Y179" s="4">
        <v>-2858624.73</v>
      </c>
      <c r="Z179" s="4">
        <v>-1742111.07</v>
      </c>
      <c r="AA179" s="4">
        <v>0</v>
      </c>
      <c r="AB179" s="4">
        <v>0</v>
      </c>
      <c r="AC179" s="4">
        <v>0</v>
      </c>
      <c r="AD179" s="4">
        <v>0</v>
      </c>
      <c r="AE179" s="4">
        <v>-1408825.45</v>
      </c>
      <c r="AF179" s="4">
        <v>0</v>
      </c>
      <c r="AG179" s="4">
        <v>0</v>
      </c>
      <c r="AH179" s="4">
        <v>114326</v>
      </c>
      <c r="AI179" s="4">
        <v>0</v>
      </c>
      <c r="AJ179" s="4">
        <v>0</v>
      </c>
      <c r="AK179" s="4">
        <v>0</v>
      </c>
      <c r="AL179" s="4">
        <v>114326</v>
      </c>
      <c r="AM179" s="4">
        <v>0</v>
      </c>
      <c r="AN179" s="4">
        <v>1386716.84</v>
      </c>
      <c r="AO179" s="4">
        <v>0</v>
      </c>
      <c r="AP179" s="4">
        <v>0</v>
      </c>
      <c r="AQ179" s="4">
        <v>1386716.84</v>
      </c>
      <c r="AR179" s="4">
        <v>3169445.19</v>
      </c>
      <c r="AS179" s="4">
        <v>21182476</v>
      </c>
      <c r="AT179" s="4">
        <v>7956017.6</v>
      </c>
      <c r="AU179" s="4">
        <v>5822147.6</v>
      </c>
      <c r="AV179" s="4">
        <v>38130086.39</v>
      </c>
      <c r="AW179" s="4">
        <v>-28702440.66</v>
      </c>
      <c r="AX179" s="4">
        <v>-1539366.99</v>
      </c>
      <c r="AY179" s="4">
        <v>-3435482.64</v>
      </c>
      <c r="AZ179" s="4">
        <v>-33677290.29</v>
      </c>
      <c r="BA179" s="4">
        <v>-11500029.49</v>
      </c>
      <c r="BB179" s="4">
        <v>297099.92</v>
      </c>
      <c r="BC179" s="4">
        <v>5031016.51</v>
      </c>
      <c r="BD179" s="4">
        <v>-32930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28888.9</v>
      </c>
      <c r="BM179" s="4">
        <v>-13712.9</v>
      </c>
      <c r="BN179" s="4">
        <v>0</v>
      </c>
      <c r="BO179" s="4">
        <v>-6175954.16</v>
      </c>
      <c r="BP179" s="4">
        <v>-1723158.06</v>
      </c>
      <c r="BQ179" s="4">
        <v>4000000</v>
      </c>
      <c r="BR179" s="4">
        <v>0</v>
      </c>
      <c r="BS179" s="4">
        <v>0</v>
      </c>
      <c r="BT179" s="4">
        <v>4000000</v>
      </c>
      <c r="BU179" s="4">
        <v>1878909.98</v>
      </c>
      <c r="BV179" s="4">
        <v>4000000</v>
      </c>
      <c r="BW179" s="4">
        <v>0</v>
      </c>
      <c r="BX179" s="4">
        <v>114326</v>
      </c>
      <c r="BY179" s="4">
        <v>0</v>
      </c>
      <c r="BZ179" s="4">
        <v>0</v>
      </c>
      <c r="CA179" s="4">
        <v>0</v>
      </c>
      <c r="CB179" s="4">
        <v>4114326</v>
      </c>
      <c r="CC179" s="4">
        <v>0</v>
      </c>
      <c r="CD179" s="4">
        <v>3265626.82</v>
      </c>
      <c r="CE179" s="4">
        <v>0</v>
      </c>
      <c r="CF179" s="4">
        <v>0</v>
      </c>
      <c r="CG179" s="4">
        <v>3265626.82</v>
      </c>
      <c r="CH179" s="4">
        <v>3537449.45</v>
      </c>
      <c r="CI179" s="4">
        <v>26788935.57</v>
      </c>
      <c r="CJ179" s="4">
        <v>8929117.37</v>
      </c>
      <c r="CK179" s="4">
        <v>8869900.31</v>
      </c>
      <c r="CL179" s="4">
        <v>48125402.7</v>
      </c>
      <c r="CM179" s="4">
        <v>-35726068.24</v>
      </c>
      <c r="CN179" s="4">
        <v>-1762107.28</v>
      </c>
      <c r="CO179" s="4">
        <v>-3653482.02</v>
      </c>
      <c r="CP179" s="4">
        <v>-41141657.54</v>
      </c>
      <c r="CQ179" s="4">
        <v>-9795376.52</v>
      </c>
      <c r="CR179" s="4">
        <v>19000</v>
      </c>
      <c r="CS179" s="4">
        <v>4648063.61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-9179.96</v>
      </c>
      <c r="DC179" s="4">
        <v>-136145.16</v>
      </c>
      <c r="DD179" s="4">
        <v>0</v>
      </c>
      <c r="DE179" s="4">
        <v>-5137492.87</v>
      </c>
      <c r="DF179" s="4">
        <v>1846252.29</v>
      </c>
      <c r="DG179" s="4">
        <v>186840.37</v>
      </c>
      <c r="DH179" s="4">
        <v>-1614681.17</v>
      </c>
      <c r="DI179" s="4">
        <v>0</v>
      </c>
      <c r="DJ179" s="4">
        <v>-1427840.8</v>
      </c>
      <c r="DK179" s="4">
        <v>-1545503.32</v>
      </c>
      <c r="DL179" s="4">
        <v>2572159.2</v>
      </c>
      <c r="DM179" s="4">
        <v>0</v>
      </c>
      <c r="DN179" s="4">
        <v>44326</v>
      </c>
      <c r="DO179" s="4">
        <v>0</v>
      </c>
      <c r="DP179" s="4">
        <v>0</v>
      </c>
      <c r="DQ179" s="4">
        <v>0</v>
      </c>
      <c r="DR179" s="4">
        <v>2616485.2</v>
      </c>
      <c r="DS179" s="4">
        <v>0</v>
      </c>
      <c r="DT179" s="4">
        <v>1720123.5</v>
      </c>
      <c r="DU179" s="4">
        <v>0</v>
      </c>
      <c r="DV179" s="4">
        <v>0</v>
      </c>
      <c r="DW179" s="4">
        <v>1720123.5</v>
      </c>
      <c r="DX179" s="11">
        <f>('KOV järjest'!Z179+Z179+BP179+DF179)/CL179</f>
        <v>0.02114395813668692</v>
      </c>
      <c r="DY179" s="11">
        <f t="shared" si="2"/>
        <v>0.018625541807674062</v>
      </c>
    </row>
    <row r="180" spans="1:129" ht="12.75">
      <c r="A180" s="3" t="s">
        <v>239</v>
      </c>
      <c r="B180" s="4">
        <v>2130045.51</v>
      </c>
      <c r="C180" s="4">
        <v>8980804.1</v>
      </c>
      <c r="D180" s="4">
        <v>11310446.8</v>
      </c>
      <c r="E180" s="4">
        <v>37350.05</v>
      </c>
      <c r="F180" s="4">
        <v>22458646.46</v>
      </c>
      <c r="G180" s="4">
        <v>-20842794.55</v>
      </c>
      <c r="H180" s="4">
        <v>-1805016.96</v>
      </c>
      <c r="I180" s="4">
        <v>-1239908.82</v>
      </c>
      <c r="J180" s="4">
        <v>-23887720.33</v>
      </c>
      <c r="K180" s="4">
        <v>-11679535.54</v>
      </c>
      <c r="L180" s="4">
        <v>75054.2</v>
      </c>
      <c r="M180" s="4">
        <v>5352105</v>
      </c>
      <c r="N180" s="4">
        <v>0</v>
      </c>
      <c r="O180" s="4">
        <v>0</v>
      </c>
      <c r="P180" s="4">
        <v>0</v>
      </c>
      <c r="Q180" s="4">
        <v>0</v>
      </c>
      <c r="R180" s="4">
        <v>-681000</v>
      </c>
      <c r="S180" s="4">
        <v>30000</v>
      </c>
      <c r="T180" s="4">
        <v>-28600</v>
      </c>
      <c r="U180" s="4">
        <v>55783</v>
      </c>
      <c r="V180" s="4">
        <v>-464627.23</v>
      </c>
      <c r="W180" s="4">
        <v>-281099.59</v>
      </c>
      <c r="X180" s="4">
        <v>0</v>
      </c>
      <c r="Y180" s="4">
        <v>-7340820.57</v>
      </c>
      <c r="Z180" s="4">
        <v>-8769894.44</v>
      </c>
      <c r="AA180" s="4">
        <v>9797109.01</v>
      </c>
      <c r="AB180" s="4">
        <v>-3179223.05</v>
      </c>
      <c r="AC180" s="4">
        <v>0</v>
      </c>
      <c r="AD180" s="4">
        <v>6617885.96</v>
      </c>
      <c r="AE180" s="4">
        <v>-1441285.06</v>
      </c>
      <c r="AF180" s="4">
        <v>10469458.79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10469458.79</v>
      </c>
      <c r="AM180" s="4">
        <v>0</v>
      </c>
      <c r="AN180" s="4">
        <v>1550798.92</v>
      </c>
      <c r="AO180" s="4">
        <v>0</v>
      </c>
      <c r="AP180" s="4">
        <v>0</v>
      </c>
      <c r="AQ180" s="4">
        <v>1550798.92</v>
      </c>
      <c r="AR180" s="4">
        <v>2504477.32</v>
      </c>
      <c r="AS180" s="4">
        <v>11703415.6</v>
      </c>
      <c r="AT180" s="4">
        <v>11428358.17</v>
      </c>
      <c r="AU180" s="4">
        <v>40792.6</v>
      </c>
      <c r="AV180" s="4">
        <v>25677043.69</v>
      </c>
      <c r="AW180" s="4">
        <v>-22308044.14</v>
      </c>
      <c r="AX180" s="4">
        <v>-2593421.38</v>
      </c>
      <c r="AY180" s="4">
        <v>-1463991.09</v>
      </c>
      <c r="AZ180" s="4">
        <v>-26365456.61</v>
      </c>
      <c r="BA180" s="4">
        <v>-1420831.44</v>
      </c>
      <c r="BB180" s="4">
        <v>387969.6</v>
      </c>
      <c r="BC180" s="4">
        <v>2544000</v>
      </c>
      <c r="BD180" s="4">
        <v>0</v>
      </c>
      <c r="BE180" s="4">
        <v>0</v>
      </c>
      <c r="BF180" s="4">
        <v>0</v>
      </c>
      <c r="BG180" s="4">
        <v>0</v>
      </c>
      <c r="BH180" s="4">
        <v>-1410000</v>
      </c>
      <c r="BI180" s="4">
        <v>0</v>
      </c>
      <c r="BJ180" s="4">
        <v>-14800</v>
      </c>
      <c r="BK180" s="4">
        <v>52901</v>
      </c>
      <c r="BL180" s="4">
        <v>-103226.19</v>
      </c>
      <c r="BM180" s="4">
        <v>-400302.78</v>
      </c>
      <c r="BN180" s="4">
        <v>0</v>
      </c>
      <c r="BO180" s="4">
        <v>36012.97</v>
      </c>
      <c r="BP180" s="4">
        <v>-652399.95</v>
      </c>
      <c r="BQ180" s="4">
        <v>1999156.26</v>
      </c>
      <c r="BR180" s="4">
        <v>-1176940.25</v>
      </c>
      <c r="BS180" s="4">
        <v>0</v>
      </c>
      <c r="BT180" s="4">
        <v>822216.01</v>
      </c>
      <c r="BU180" s="4">
        <v>-690635.77</v>
      </c>
      <c r="BV180" s="4">
        <v>11291674.8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11291674.8</v>
      </c>
      <c r="CC180" s="4">
        <v>0</v>
      </c>
      <c r="CD180" s="4">
        <v>860163.15</v>
      </c>
      <c r="CE180" s="4">
        <v>0</v>
      </c>
      <c r="CF180" s="4">
        <v>0</v>
      </c>
      <c r="CG180" s="4">
        <v>860163.15</v>
      </c>
      <c r="CH180" s="4">
        <v>3603075.47</v>
      </c>
      <c r="CI180" s="4">
        <v>15045143.25</v>
      </c>
      <c r="CJ180" s="4">
        <v>14402391.88</v>
      </c>
      <c r="CK180" s="4">
        <v>88809.56</v>
      </c>
      <c r="CL180" s="4">
        <v>33139420.16</v>
      </c>
      <c r="CM180" s="4">
        <v>-28624457.31</v>
      </c>
      <c r="CN180" s="4">
        <v>-2655227.85</v>
      </c>
      <c r="CO180" s="4">
        <v>-2651879.93</v>
      </c>
      <c r="CP180" s="4">
        <v>-33931565.09</v>
      </c>
      <c r="CQ180" s="4">
        <v>-4481177.95</v>
      </c>
      <c r="CR180" s="4">
        <v>0</v>
      </c>
      <c r="CS180" s="4">
        <v>3016927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-7000</v>
      </c>
      <c r="DA180" s="4">
        <v>59384</v>
      </c>
      <c r="DB180" s="4">
        <v>-445140.54</v>
      </c>
      <c r="DC180" s="4">
        <v>-513008</v>
      </c>
      <c r="DD180" s="4">
        <v>0</v>
      </c>
      <c r="DE180" s="4">
        <v>-1857007.49</v>
      </c>
      <c r="DF180" s="4">
        <v>-2649152.42</v>
      </c>
      <c r="DG180" s="4">
        <v>3499584.45</v>
      </c>
      <c r="DH180" s="4">
        <v>-1096057.52</v>
      </c>
      <c r="DI180" s="4">
        <v>0</v>
      </c>
      <c r="DJ180" s="4">
        <v>2403526.93</v>
      </c>
      <c r="DK180" s="4">
        <v>623702.01</v>
      </c>
      <c r="DL180" s="4">
        <v>13695201.73</v>
      </c>
      <c r="DM180" s="4">
        <v>0</v>
      </c>
      <c r="DN180" s="4">
        <v>0</v>
      </c>
      <c r="DO180" s="4">
        <v>0</v>
      </c>
      <c r="DP180" s="4">
        <v>0</v>
      </c>
      <c r="DQ180" s="4">
        <v>0</v>
      </c>
      <c r="DR180" s="4">
        <v>13695201.73</v>
      </c>
      <c r="DS180" s="4">
        <v>0</v>
      </c>
      <c r="DT180" s="4">
        <v>1483865.16</v>
      </c>
      <c r="DU180" s="4">
        <v>0</v>
      </c>
      <c r="DV180" s="4">
        <v>0</v>
      </c>
      <c r="DW180" s="4">
        <v>1483865.16</v>
      </c>
      <c r="DX180" s="11">
        <f>('KOV järjest'!Z180+Z180+BP180+DF180)/CL180</f>
        <v>-0.35857617522056245</v>
      </c>
      <c r="DY180" s="11">
        <f t="shared" si="2"/>
        <v>0.36848371248026085</v>
      </c>
    </row>
    <row r="181" spans="1:129" ht="12.75">
      <c r="A181" s="3" t="s">
        <v>240</v>
      </c>
      <c r="B181" s="4">
        <v>8211243.7</v>
      </c>
      <c r="C181" s="4">
        <v>13244608.42</v>
      </c>
      <c r="D181" s="4">
        <v>10738500.66</v>
      </c>
      <c r="E181" s="4">
        <v>725475.31</v>
      </c>
      <c r="F181" s="4">
        <v>32919828.09</v>
      </c>
      <c r="G181" s="4">
        <v>-27662204.4</v>
      </c>
      <c r="H181" s="4">
        <v>-1373264.26</v>
      </c>
      <c r="I181" s="4">
        <v>-2121126.32</v>
      </c>
      <c r="J181" s="4">
        <v>-31156594.98</v>
      </c>
      <c r="K181" s="4">
        <v>-2620029.67</v>
      </c>
      <c r="L181" s="4">
        <v>71500</v>
      </c>
      <c r="M181" s="4">
        <v>2462826.3</v>
      </c>
      <c r="N181" s="4">
        <v>0</v>
      </c>
      <c r="O181" s="4">
        <v>0</v>
      </c>
      <c r="P181" s="4">
        <v>0</v>
      </c>
      <c r="Q181" s="4">
        <v>0</v>
      </c>
      <c r="R181" s="4">
        <v>-225000</v>
      </c>
      <c r="S181" s="4">
        <v>0</v>
      </c>
      <c r="T181" s="4">
        <v>0</v>
      </c>
      <c r="U181" s="4">
        <v>6000</v>
      </c>
      <c r="V181" s="4">
        <v>1234002.58</v>
      </c>
      <c r="W181" s="4">
        <v>-262943.46</v>
      </c>
      <c r="X181" s="4">
        <v>0</v>
      </c>
      <c r="Y181" s="4">
        <v>929299.21</v>
      </c>
      <c r="Z181" s="4">
        <v>2692532.32</v>
      </c>
      <c r="AA181" s="4">
        <v>325000</v>
      </c>
      <c r="AB181" s="4">
        <v>-1015754.89</v>
      </c>
      <c r="AC181" s="4">
        <v>0</v>
      </c>
      <c r="AD181" s="4">
        <v>-690754.89</v>
      </c>
      <c r="AE181" s="4">
        <v>1449277.66</v>
      </c>
      <c r="AF181" s="4">
        <v>6228633.75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6228633.75</v>
      </c>
      <c r="AM181" s="4">
        <v>0</v>
      </c>
      <c r="AN181" s="4">
        <v>3147300.11</v>
      </c>
      <c r="AO181" s="4">
        <v>0</v>
      </c>
      <c r="AP181" s="4">
        <v>0</v>
      </c>
      <c r="AQ181" s="4">
        <v>3147300.11</v>
      </c>
      <c r="AR181" s="4">
        <v>9147303.11</v>
      </c>
      <c r="AS181" s="4">
        <v>16314546.25</v>
      </c>
      <c r="AT181" s="4">
        <v>12022039.06</v>
      </c>
      <c r="AU181" s="4">
        <v>787903.53</v>
      </c>
      <c r="AV181" s="4">
        <v>38271791.95</v>
      </c>
      <c r="AW181" s="4">
        <v>-31891505.67</v>
      </c>
      <c r="AX181" s="4">
        <v>-1746377.3</v>
      </c>
      <c r="AY181" s="4">
        <v>-2218094.49</v>
      </c>
      <c r="AZ181" s="4">
        <v>-35855977.46</v>
      </c>
      <c r="BA181" s="4">
        <v>-5110903.76</v>
      </c>
      <c r="BB181" s="4">
        <v>343000</v>
      </c>
      <c r="BC181" s="4">
        <v>2098158.99</v>
      </c>
      <c r="BD181" s="4">
        <v>-44545</v>
      </c>
      <c r="BE181" s="4">
        <v>0</v>
      </c>
      <c r="BF181" s="4">
        <v>0</v>
      </c>
      <c r="BG181" s="4">
        <v>0</v>
      </c>
      <c r="BH181" s="4">
        <v>0</v>
      </c>
      <c r="BI181" s="4">
        <v>127</v>
      </c>
      <c r="BJ181" s="4">
        <v>0</v>
      </c>
      <c r="BK181" s="4">
        <v>0</v>
      </c>
      <c r="BL181" s="4">
        <v>-1644966.91</v>
      </c>
      <c r="BM181" s="4">
        <v>-262462.53</v>
      </c>
      <c r="BN181" s="4">
        <v>0</v>
      </c>
      <c r="BO181" s="4">
        <v>-4359129.68</v>
      </c>
      <c r="BP181" s="4">
        <v>-1943315.19</v>
      </c>
      <c r="BQ181" s="4">
        <v>2499995.95</v>
      </c>
      <c r="BR181" s="4">
        <v>-1203148.78</v>
      </c>
      <c r="BS181" s="4">
        <v>0</v>
      </c>
      <c r="BT181" s="4">
        <v>1296847.17</v>
      </c>
      <c r="BU181" s="4">
        <v>-436049.38</v>
      </c>
      <c r="BV181" s="4">
        <v>7525480.92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7525480.92</v>
      </c>
      <c r="CC181" s="4">
        <v>0</v>
      </c>
      <c r="CD181" s="4">
        <v>2711250.73</v>
      </c>
      <c r="CE181" s="4">
        <v>0</v>
      </c>
      <c r="CF181" s="4">
        <v>0</v>
      </c>
      <c r="CG181" s="4">
        <v>2711250.73</v>
      </c>
      <c r="CH181" s="4">
        <v>10544853.59</v>
      </c>
      <c r="CI181" s="4">
        <v>19947761.74</v>
      </c>
      <c r="CJ181" s="4">
        <v>12597075.93</v>
      </c>
      <c r="CK181" s="4">
        <v>293834.74</v>
      </c>
      <c r="CL181" s="4">
        <v>43383526</v>
      </c>
      <c r="CM181" s="4">
        <v>-37820320.38</v>
      </c>
      <c r="CN181" s="4">
        <v>-1563718.35</v>
      </c>
      <c r="CO181" s="4">
        <v>-2153071.77</v>
      </c>
      <c r="CP181" s="4">
        <v>-41537110.5</v>
      </c>
      <c r="CQ181" s="4">
        <v>-4593006.99</v>
      </c>
      <c r="CR181" s="4">
        <v>844233</v>
      </c>
      <c r="CS181" s="4">
        <v>2938343.68</v>
      </c>
      <c r="CT181" s="4">
        <v>0</v>
      </c>
      <c r="CU181" s="4">
        <v>0</v>
      </c>
      <c r="CV181" s="4">
        <v>0</v>
      </c>
      <c r="CW181" s="4">
        <v>0</v>
      </c>
      <c r="CX181" s="4">
        <v>-2085000</v>
      </c>
      <c r="CY181" s="4">
        <v>0</v>
      </c>
      <c r="CZ181" s="4">
        <v>0</v>
      </c>
      <c r="DA181" s="4">
        <v>0</v>
      </c>
      <c r="DB181" s="4">
        <v>-205757.96</v>
      </c>
      <c r="DC181" s="4">
        <v>-359507.16</v>
      </c>
      <c r="DD181" s="4">
        <v>0</v>
      </c>
      <c r="DE181" s="4">
        <v>-3101188.27</v>
      </c>
      <c r="DF181" s="4">
        <v>-1254772.77</v>
      </c>
      <c r="DG181" s="4">
        <v>3585000</v>
      </c>
      <c r="DH181" s="4">
        <v>-1413611.16</v>
      </c>
      <c r="DI181" s="4">
        <v>0</v>
      </c>
      <c r="DJ181" s="4">
        <v>2171388.84</v>
      </c>
      <c r="DK181" s="4">
        <v>688253.15</v>
      </c>
      <c r="DL181" s="4">
        <v>9696869.76</v>
      </c>
      <c r="DM181" s="4">
        <v>0</v>
      </c>
      <c r="DN181" s="4">
        <v>0</v>
      </c>
      <c r="DO181" s="4">
        <v>0</v>
      </c>
      <c r="DP181" s="4">
        <v>0</v>
      </c>
      <c r="DQ181" s="4">
        <v>0</v>
      </c>
      <c r="DR181" s="4">
        <v>9696869.76</v>
      </c>
      <c r="DS181" s="4">
        <v>0</v>
      </c>
      <c r="DT181" s="4">
        <v>3399503.88</v>
      </c>
      <c r="DU181" s="4">
        <v>0</v>
      </c>
      <c r="DV181" s="4">
        <v>0</v>
      </c>
      <c r="DW181" s="4">
        <v>3399503.88</v>
      </c>
      <c r="DX181" s="11">
        <f>('KOV järjest'!Z181+Z181+BP181+DF181)/CL181</f>
        <v>-0.08104121043550033</v>
      </c>
      <c r="DY181" s="11">
        <f t="shared" si="2"/>
        <v>0.14515569527474553</v>
      </c>
    </row>
    <row r="182" spans="1:129" ht="12.75">
      <c r="A182" s="3" t="s">
        <v>241</v>
      </c>
      <c r="B182" s="4">
        <v>2012531.75</v>
      </c>
      <c r="C182" s="4">
        <v>3409713.35</v>
      </c>
      <c r="D182" s="4">
        <v>6876774.13</v>
      </c>
      <c r="E182" s="4">
        <v>12243</v>
      </c>
      <c r="F182" s="4">
        <v>12311262.23</v>
      </c>
      <c r="G182" s="4">
        <v>-10890252.12</v>
      </c>
      <c r="H182" s="4">
        <v>-1158081.9</v>
      </c>
      <c r="I182" s="4">
        <v>-691829.45</v>
      </c>
      <c r="J182" s="4">
        <v>-12740163.47</v>
      </c>
      <c r="K182" s="4">
        <v>-731084.2</v>
      </c>
      <c r="L182" s="4">
        <v>3936</v>
      </c>
      <c r="M182" s="4">
        <v>924450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-26235.81</v>
      </c>
      <c r="W182" s="4">
        <v>-27056.68</v>
      </c>
      <c r="X182" s="4">
        <v>0</v>
      </c>
      <c r="Y182" s="4">
        <v>171065.99</v>
      </c>
      <c r="Z182" s="4">
        <v>-257835.25</v>
      </c>
      <c r="AA182" s="4">
        <v>0</v>
      </c>
      <c r="AB182" s="4">
        <v>-246165.33</v>
      </c>
      <c r="AC182" s="4">
        <v>0</v>
      </c>
      <c r="AD182" s="4">
        <v>-246165.33</v>
      </c>
      <c r="AE182" s="4">
        <v>-874892.36</v>
      </c>
      <c r="AF182" s="4">
        <v>478091.87</v>
      </c>
      <c r="AG182" s="4">
        <v>0</v>
      </c>
      <c r="AH182" s="4">
        <v>0</v>
      </c>
      <c r="AI182" s="4">
        <v>0</v>
      </c>
      <c r="AJ182" s="4">
        <v>0</v>
      </c>
      <c r="AK182" s="4">
        <v>135952.22</v>
      </c>
      <c r="AL182" s="4">
        <v>614044.09</v>
      </c>
      <c r="AM182" s="4">
        <v>0</v>
      </c>
      <c r="AN182" s="4">
        <v>742032.52</v>
      </c>
      <c r="AO182" s="4">
        <v>0</v>
      </c>
      <c r="AP182" s="4">
        <v>0</v>
      </c>
      <c r="AQ182" s="4">
        <v>742032.52</v>
      </c>
      <c r="AR182" s="4">
        <v>3301656.1</v>
      </c>
      <c r="AS182" s="4">
        <v>3757101.06</v>
      </c>
      <c r="AT182" s="4">
        <v>7385649.24</v>
      </c>
      <c r="AU182" s="4">
        <v>13162.1</v>
      </c>
      <c r="AV182" s="4">
        <v>14457568.5</v>
      </c>
      <c r="AW182" s="4">
        <v>-12270846.56</v>
      </c>
      <c r="AX182" s="4">
        <v>-894119.45</v>
      </c>
      <c r="AY182" s="4">
        <v>-726707.19</v>
      </c>
      <c r="AZ182" s="4">
        <v>-13891673.2</v>
      </c>
      <c r="BA182" s="4">
        <v>-459254.47</v>
      </c>
      <c r="BB182" s="4">
        <v>85000</v>
      </c>
      <c r="BC182" s="4">
        <v>459382.75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-14718.19</v>
      </c>
      <c r="BM182" s="4">
        <v>-17011.42</v>
      </c>
      <c r="BN182" s="4">
        <v>0</v>
      </c>
      <c r="BO182" s="4">
        <v>70410.09</v>
      </c>
      <c r="BP182" s="4">
        <v>636305.39</v>
      </c>
      <c r="BQ182" s="4">
        <v>0</v>
      </c>
      <c r="BR182" s="4">
        <v>-189955.95</v>
      </c>
      <c r="BS182" s="4">
        <v>0</v>
      </c>
      <c r="BT182" s="4">
        <v>-189955.95</v>
      </c>
      <c r="BU182" s="4">
        <v>713182.86</v>
      </c>
      <c r="BV182" s="4">
        <v>289731.86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289731.86</v>
      </c>
      <c r="CC182" s="4">
        <v>0</v>
      </c>
      <c r="CD182" s="4">
        <v>1455215.38</v>
      </c>
      <c r="CE182" s="4">
        <v>0</v>
      </c>
      <c r="CF182" s="4">
        <v>0</v>
      </c>
      <c r="CG182" s="4">
        <v>1455215.38</v>
      </c>
      <c r="CH182" s="4">
        <v>7233437.12</v>
      </c>
      <c r="CI182" s="4">
        <v>4702475.99</v>
      </c>
      <c r="CJ182" s="4">
        <v>6732102.75</v>
      </c>
      <c r="CK182" s="4">
        <v>37715.15</v>
      </c>
      <c r="CL182" s="4">
        <v>18705731.01</v>
      </c>
      <c r="CM182" s="4">
        <v>-15978430.12</v>
      </c>
      <c r="CN182" s="4">
        <v>-932886.94</v>
      </c>
      <c r="CO182" s="4">
        <v>-1232950.51</v>
      </c>
      <c r="CP182" s="4">
        <v>-18144267.57</v>
      </c>
      <c r="CQ182" s="4">
        <v>-2007175.05</v>
      </c>
      <c r="CR182" s="4">
        <v>286996</v>
      </c>
      <c r="CS182" s="4">
        <v>1879220.31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22617.76</v>
      </c>
      <c r="DC182" s="4">
        <v>20749.33</v>
      </c>
      <c r="DD182" s="4">
        <v>0</v>
      </c>
      <c r="DE182" s="4">
        <v>181659.02</v>
      </c>
      <c r="DF182" s="4">
        <v>743122.46</v>
      </c>
      <c r="DG182" s="4">
        <v>230255</v>
      </c>
      <c r="DH182" s="4">
        <v>-123431.48</v>
      </c>
      <c r="DI182" s="4">
        <v>0</v>
      </c>
      <c r="DJ182" s="4">
        <v>106823.52</v>
      </c>
      <c r="DK182" s="4">
        <v>38774.74</v>
      </c>
      <c r="DL182" s="4">
        <v>396555.38</v>
      </c>
      <c r="DM182" s="4">
        <v>0</v>
      </c>
      <c r="DN182" s="4">
        <v>0</v>
      </c>
      <c r="DO182" s="4">
        <v>0</v>
      </c>
      <c r="DP182" s="4">
        <v>0</v>
      </c>
      <c r="DQ182" s="4">
        <v>0</v>
      </c>
      <c r="DR182" s="4">
        <v>396555.38</v>
      </c>
      <c r="DS182" s="4">
        <v>0</v>
      </c>
      <c r="DT182" s="4">
        <v>1493990.12</v>
      </c>
      <c r="DU182" s="4">
        <v>0</v>
      </c>
      <c r="DV182" s="4">
        <v>0</v>
      </c>
      <c r="DW182" s="4">
        <v>1493990.12</v>
      </c>
      <c r="DX182" s="11">
        <f>('KOV järjest'!Z182+Z182+BP182+DF182)/CL182</f>
        <v>0.25813370123940427</v>
      </c>
      <c r="DY182" s="11">
        <f t="shared" si="2"/>
        <v>0</v>
      </c>
    </row>
    <row r="183" spans="1:129" ht="12.75">
      <c r="A183" s="3" t="s">
        <v>242</v>
      </c>
      <c r="B183" s="4">
        <v>3693732.45</v>
      </c>
      <c r="C183" s="4">
        <v>8350196.35</v>
      </c>
      <c r="D183" s="4">
        <v>10175729.44</v>
      </c>
      <c r="E183" s="4">
        <v>2536665.74</v>
      </c>
      <c r="F183" s="4">
        <v>24756323.98</v>
      </c>
      <c r="G183" s="4">
        <v>-17592467.99</v>
      </c>
      <c r="H183" s="4">
        <v>-2420050.04</v>
      </c>
      <c r="I183" s="4">
        <v>-3470554.82</v>
      </c>
      <c r="J183" s="4">
        <v>-23483072.85</v>
      </c>
      <c r="K183" s="4">
        <v>-11811623</v>
      </c>
      <c r="L183" s="4">
        <v>6037630.15</v>
      </c>
      <c r="M183" s="4">
        <v>1714496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-137072.16</v>
      </c>
      <c r="W183" s="4">
        <v>-137228.14</v>
      </c>
      <c r="X183" s="4">
        <v>0</v>
      </c>
      <c r="Y183" s="4">
        <v>-4196569.01</v>
      </c>
      <c r="Z183" s="4">
        <v>-2923317.88</v>
      </c>
      <c r="AA183" s="4">
        <v>2000000</v>
      </c>
      <c r="AB183" s="4">
        <v>-553733.88</v>
      </c>
      <c r="AC183" s="4">
        <v>2070682.88</v>
      </c>
      <c r="AD183" s="4">
        <v>3516949</v>
      </c>
      <c r="AE183" s="4">
        <v>60012.36</v>
      </c>
      <c r="AF183" s="4">
        <v>6790430.74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6790430.74</v>
      </c>
      <c r="AM183" s="4">
        <v>0</v>
      </c>
      <c r="AN183" s="4">
        <v>301994.53</v>
      </c>
      <c r="AO183" s="4">
        <v>0</v>
      </c>
      <c r="AP183" s="4">
        <v>0</v>
      </c>
      <c r="AQ183" s="4">
        <v>301994.53</v>
      </c>
      <c r="AR183" s="4">
        <v>2606596.74</v>
      </c>
      <c r="AS183" s="4">
        <v>10515359.24</v>
      </c>
      <c r="AT183" s="4">
        <v>8848072.79</v>
      </c>
      <c r="AU183" s="4">
        <v>435991.94</v>
      </c>
      <c r="AV183" s="4">
        <v>22406020.71</v>
      </c>
      <c r="AW183" s="4">
        <v>-17902899.64</v>
      </c>
      <c r="AX183" s="4">
        <v>-871933.4</v>
      </c>
      <c r="AY183" s="4">
        <v>-2310037.23</v>
      </c>
      <c r="AZ183" s="4">
        <v>-21084870.27</v>
      </c>
      <c r="BA183" s="4">
        <v>-7580264</v>
      </c>
      <c r="BB183" s="4">
        <v>10149000</v>
      </c>
      <c r="BC183" s="4">
        <v>4940144.62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-177933.28</v>
      </c>
      <c r="BM183" s="4">
        <v>-178078.01</v>
      </c>
      <c r="BN183" s="4">
        <v>0</v>
      </c>
      <c r="BO183" s="4">
        <v>7330947.34</v>
      </c>
      <c r="BP183" s="4">
        <v>8652097.78</v>
      </c>
      <c r="BQ183" s="4">
        <v>0</v>
      </c>
      <c r="BR183" s="4">
        <v>-875875.28</v>
      </c>
      <c r="BS183" s="4">
        <v>-2070682.88</v>
      </c>
      <c r="BT183" s="4">
        <v>-2946558.16</v>
      </c>
      <c r="BU183" s="4">
        <v>3856449.09</v>
      </c>
      <c r="BV183" s="4">
        <v>3843872.58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3843872.58</v>
      </c>
      <c r="CC183" s="4">
        <v>0</v>
      </c>
      <c r="CD183" s="4">
        <v>4158443.62</v>
      </c>
      <c r="CE183" s="4">
        <v>0</v>
      </c>
      <c r="CF183" s="4">
        <v>0</v>
      </c>
      <c r="CG183" s="4">
        <v>4158443.62</v>
      </c>
      <c r="CH183" s="5">
        <v>2904870.18</v>
      </c>
      <c r="CI183" s="5">
        <v>14095725.84</v>
      </c>
      <c r="CJ183" s="5">
        <v>10074914.52</v>
      </c>
      <c r="CK183" s="5">
        <v>612149.33</v>
      </c>
      <c r="CL183" s="5">
        <v>27687659.87</v>
      </c>
      <c r="CM183" s="5">
        <v>-23235168.92</v>
      </c>
      <c r="CN183" s="5">
        <v>-832806.24</v>
      </c>
      <c r="CO183" s="5">
        <v>-2517511.93</v>
      </c>
      <c r="CP183" s="5">
        <v>-26585487.09</v>
      </c>
      <c r="CQ183" s="5">
        <v>-7157999</v>
      </c>
      <c r="CR183" s="5">
        <v>512000</v>
      </c>
      <c r="CS183" s="5">
        <v>2022586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v>0</v>
      </c>
      <c r="DA183" s="5">
        <v>0</v>
      </c>
      <c r="DB183" s="5">
        <v>-166696.11</v>
      </c>
      <c r="DC183" s="5">
        <v>-166758.88</v>
      </c>
      <c r="DD183" s="5">
        <v>0</v>
      </c>
      <c r="DE183" s="5">
        <v>-4790109.11</v>
      </c>
      <c r="DF183" s="5">
        <v>-3687936.33</v>
      </c>
      <c r="DG183" s="5">
        <v>0</v>
      </c>
      <c r="DH183" s="5">
        <v>-892547.47</v>
      </c>
      <c r="DI183" s="5">
        <v>92343.19</v>
      </c>
      <c r="DJ183" s="5">
        <v>-800204.28</v>
      </c>
      <c r="DK183" s="5">
        <v>-4079922.52</v>
      </c>
      <c r="DL183" s="5">
        <v>3043668.3</v>
      </c>
      <c r="DM183" s="5">
        <v>0</v>
      </c>
      <c r="DN183" s="5">
        <v>0</v>
      </c>
      <c r="DO183" s="5">
        <v>0</v>
      </c>
      <c r="DP183" s="5">
        <v>0</v>
      </c>
      <c r="DQ183" s="5">
        <v>0</v>
      </c>
      <c r="DR183" s="5">
        <v>3043668.3</v>
      </c>
      <c r="DS183" s="5">
        <v>0</v>
      </c>
      <c r="DT183" s="5">
        <v>78521.1</v>
      </c>
      <c r="DU183" s="5">
        <v>0</v>
      </c>
      <c r="DV183" s="5">
        <v>0</v>
      </c>
      <c r="DW183" s="5">
        <v>78521.1</v>
      </c>
      <c r="DX183" s="11">
        <f>('KOV järjest'!Z183+Z183+BP183+DF183)/CL183</f>
        <v>0.08259803178519756</v>
      </c>
      <c r="DY183" s="11">
        <f t="shared" si="2"/>
        <v>0.10709273423330304</v>
      </c>
    </row>
    <row r="184" spans="1:129" ht="12.75">
      <c r="A184" s="3" t="s">
        <v>243</v>
      </c>
      <c r="B184" s="4">
        <v>1832924445.05</v>
      </c>
      <c r="C184" s="4">
        <v>2705947022.15</v>
      </c>
      <c r="D184" s="4">
        <v>922158046.15</v>
      </c>
      <c r="E184" s="4">
        <v>65096001.93</v>
      </c>
      <c r="F184" s="4">
        <v>5526125515.28</v>
      </c>
      <c r="G184" s="4">
        <v>-4538080499.16</v>
      </c>
      <c r="H184" s="4">
        <v>-431296405.76</v>
      </c>
      <c r="I184" s="4">
        <v>-387546953.73</v>
      </c>
      <c r="J184" s="4">
        <v>-5356923858.65</v>
      </c>
      <c r="K184" s="4">
        <v>-928662464.44</v>
      </c>
      <c r="L184" s="4">
        <v>600579906.91</v>
      </c>
      <c r="M184" s="4">
        <v>55353796.95</v>
      </c>
      <c r="N184" s="4">
        <v>23885648.22</v>
      </c>
      <c r="O184" s="4">
        <v>0</v>
      </c>
      <c r="P184" s="4">
        <v>0</v>
      </c>
      <c r="Q184" s="4">
        <v>415352936.81</v>
      </c>
      <c r="R184" s="4">
        <v>0</v>
      </c>
      <c r="S184" s="4">
        <v>0</v>
      </c>
      <c r="T184" s="4">
        <v>-7478056.07</v>
      </c>
      <c r="U184" s="4">
        <v>6323775.4</v>
      </c>
      <c r="V184" s="4">
        <v>354072434.37</v>
      </c>
      <c r="W184" s="4">
        <v>-67042659.57</v>
      </c>
      <c r="X184" s="4">
        <v>-78947</v>
      </c>
      <c r="Y184" s="4">
        <v>519349031.15</v>
      </c>
      <c r="Z184" s="4">
        <v>688550687.78</v>
      </c>
      <c r="AA184" s="4">
        <v>604706786.7</v>
      </c>
      <c r="AB184" s="4">
        <v>-432655094.05</v>
      </c>
      <c r="AC184" s="4">
        <v>164295.8</v>
      </c>
      <c r="AD184" s="4">
        <v>172215988.45</v>
      </c>
      <c r="AE184" s="4">
        <v>412134635.57</v>
      </c>
      <c r="AF184" s="4">
        <v>2090545631.71</v>
      </c>
      <c r="AG184" s="4">
        <v>97008.92</v>
      </c>
      <c r="AH184" s="4">
        <v>875161.93</v>
      </c>
      <c r="AI184" s="4">
        <v>901.99</v>
      </c>
      <c r="AJ184" s="4">
        <v>5934723.22</v>
      </c>
      <c r="AK184" s="4">
        <v>2498275.63</v>
      </c>
      <c r="AL184" s="4">
        <v>2099951703.4</v>
      </c>
      <c r="AM184" s="4">
        <v>0</v>
      </c>
      <c r="AN184" s="4">
        <v>475235362.98</v>
      </c>
      <c r="AO184" s="4">
        <v>114580562.79</v>
      </c>
      <c r="AP184" s="4">
        <v>0</v>
      </c>
      <c r="AQ184" s="4">
        <v>589815925.77</v>
      </c>
      <c r="AR184" s="4">
        <v>2077087660.73</v>
      </c>
      <c r="AS184" s="4">
        <v>3205002397.51</v>
      </c>
      <c r="AT184" s="4">
        <v>899137768.81</v>
      </c>
      <c r="AU184" s="4">
        <v>74511667.62</v>
      </c>
      <c r="AV184" s="4">
        <v>6255739494.67</v>
      </c>
      <c r="AW184" s="4">
        <v>-4988416325.42</v>
      </c>
      <c r="AX184" s="4">
        <v>-503229575.11</v>
      </c>
      <c r="AY184" s="4">
        <v>-485002199.76</v>
      </c>
      <c r="AZ184" s="4">
        <v>-5976648100.29</v>
      </c>
      <c r="BA184" s="4">
        <v>-1701057633.14</v>
      </c>
      <c r="BB184" s="4">
        <v>1282264365.91</v>
      </c>
      <c r="BC184" s="4">
        <v>203427547.15</v>
      </c>
      <c r="BD184" s="4">
        <v>-172366.19</v>
      </c>
      <c r="BE184" s="4">
        <v>0</v>
      </c>
      <c r="BF184" s="4">
        <v>0</v>
      </c>
      <c r="BG184" s="4">
        <v>0</v>
      </c>
      <c r="BH184" s="4">
        <v>0</v>
      </c>
      <c r="BI184" s="4">
        <v>23456</v>
      </c>
      <c r="BJ184" s="4">
        <v>0</v>
      </c>
      <c r="BK184" s="4">
        <v>14957371.69</v>
      </c>
      <c r="BL184" s="4">
        <v>88843156.12</v>
      </c>
      <c r="BM184" s="4">
        <v>-73745500.06</v>
      </c>
      <c r="BN184" s="4">
        <v>-74675</v>
      </c>
      <c r="BO184" s="4">
        <v>-111788777.46</v>
      </c>
      <c r="BP184" s="4">
        <v>167302616.92</v>
      </c>
      <c r="BQ184" s="4">
        <v>1166312296.5</v>
      </c>
      <c r="BR184" s="4">
        <v>-639936683.38</v>
      </c>
      <c r="BS184" s="4">
        <v>-157390.06</v>
      </c>
      <c r="BT184" s="4">
        <v>526218223.06</v>
      </c>
      <c r="BU184" s="4">
        <v>538862620.16</v>
      </c>
      <c r="BV184" s="4">
        <v>2613855071.62</v>
      </c>
      <c r="BW184" s="4">
        <v>0</v>
      </c>
      <c r="BX184" s="4">
        <v>853367.8</v>
      </c>
      <c r="BY184" s="4">
        <v>0</v>
      </c>
      <c r="BZ184" s="4">
        <v>3176065.43</v>
      </c>
      <c r="CA184" s="4">
        <v>1588347.3</v>
      </c>
      <c r="CB184" s="4">
        <v>2619472852.15</v>
      </c>
      <c r="CC184" s="4">
        <v>0</v>
      </c>
      <c r="CD184" s="4">
        <v>981713298.98</v>
      </c>
      <c r="CE184" s="4">
        <v>50118229.09</v>
      </c>
      <c r="CF184" s="4">
        <v>96847017.86</v>
      </c>
      <c r="CG184" s="4">
        <v>1128678545.93</v>
      </c>
      <c r="CH184" s="4">
        <v>2500988243.12</v>
      </c>
      <c r="CI184" s="4">
        <v>3956675223.37</v>
      </c>
      <c r="CJ184" s="4">
        <v>984287782.9</v>
      </c>
      <c r="CK184" s="4">
        <v>69152866.03</v>
      </c>
      <c r="CL184" s="4">
        <v>7511104115.42</v>
      </c>
      <c r="CM184" s="4">
        <v>-5823600587.94</v>
      </c>
      <c r="CN184" s="4">
        <v>-437893071.48</v>
      </c>
      <c r="CO184" s="4">
        <v>-553097559.56</v>
      </c>
      <c r="CP184" s="4">
        <v>-6814591218.98</v>
      </c>
      <c r="CQ184" s="4">
        <v>-1449096622.71</v>
      </c>
      <c r="CR184" s="4">
        <v>159679751.94</v>
      </c>
      <c r="CS184" s="4">
        <v>73956744.28</v>
      </c>
      <c r="CT184" s="4">
        <v>-116444819.07</v>
      </c>
      <c r="CU184" s="4">
        <v>0</v>
      </c>
      <c r="CV184" s="4">
        <v>0</v>
      </c>
      <c r="CW184" s="4">
        <v>0</v>
      </c>
      <c r="CX184" s="4">
        <v>-3960000</v>
      </c>
      <c r="CY184" s="4">
        <v>0</v>
      </c>
      <c r="CZ184" s="4">
        <v>699627.24</v>
      </c>
      <c r="DA184" s="4">
        <v>20690725.5</v>
      </c>
      <c r="DB184" s="4">
        <v>40963117.1</v>
      </c>
      <c r="DC184" s="4">
        <v>-111165421.91</v>
      </c>
      <c r="DD184" s="4">
        <v>-70513</v>
      </c>
      <c r="DE184" s="4">
        <v>-1273581988.72</v>
      </c>
      <c r="DF184" s="4">
        <v>-577069092.28</v>
      </c>
      <c r="DG184" s="4">
        <v>741567032.7</v>
      </c>
      <c r="DH184" s="4">
        <v>-446894880.85</v>
      </c>
      <c r="DI184" s="4">
        <v>15919.37</v>
      </c>
      <c r="DJ184" s="4">
        <v>294688071.22</v>
      </c>
      <c r="DK184" s="4">
        <v>-265007124.16</v>
      </c>
      <c r="DL184" s="4">
        <v>2908543142.84</v>
      </c>
      <c r="DM184" s="4">
        <v>0</v>
      </c>
      <c r="DN184" s="4">
        <v>392964</v>
      </c>
      <c r="DO184" s="4">
        <v>58318.35</v>
      </c>
      <c r="DP184" s="4">
        <v>614803.52</v>
      </c>
      <c r="DQ184" s="4">
        <v>406851.38</v>
      </c>
      <c r="DR184" s="4">
        <v>2910016080.09</v>
      </c>
      <c r="DS184" s="4">
        <v>0</v>
      </c>
      <c r="DT184" s="4">
        <v>758460358.94</v>
      </c>
      <c r="DU184" s="4">
        <v>105211062.83</v>
      </c>
      <c r="DV184" s="4">
        <v>0</v>
      </c>
      <c r="DW184" s="4">
        <v>863671421.77</v>
      </c>
      <c r="DX184" s="11">
        <f>('KOV järjest'!Z184+Z184+BP184+DF184)/CL184</f>
        <v>0.0233221692760685</v>
      </c>
      <c r="DY184" s="11">
        <f t="shared" si="2"/>
        <v>0.27244258991416925</v>
      </c>
    </row>
    <row r="185" spans="1:129" ht="12.75">
      <c r="A185" s="3" t="s">
        <v>244</v>
      </c>
      <c r="B185" s="4">
        <v>13560205.510000002</v>
      </c>
      <c r="C185" s="4">
        <v>18489066.25</v>
      </c>
      <c r="D185" s="4">
        <v>23641067.62</v>
      </c>
      <c r="E185" s="4">
        <v>857726.67</v>
      </c>
      <c r="F185" s="4">
        <v>56548066.05</v>
      </c>
      <c r="G185" s="4">
        <v>-41814439</v>
      </c>
      <c r="H185" s="4">
        <v>-4356129.88</v>
      </c>
      <c r="I185" s="4">
        <v>-3426856.59</v>
      </c>
      <c r="J185" s="4">
        <v>-49597425.47</v>
      </c>
      <c r="K185" s="4">
        <v>-8213716.609999999</v>
      </c>
      <c r="L185" s="4">
        <v>53700</v>
      </c>
      <c r="M185" s="4">
        <v>4572015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-386742.27</v>
      </c>
      <c r="W185" s="4">
        <v>-419124.55</v>
      </c>
      <c r="X185" s="4">
        <v>0</v>
      </c>
      <c r="Y185" s="4">
        <v>-3974743.88</v>
      </c>
      <c r="Z185" s="4">
        <v>2975896.7</v>
      </c>
      <c r="AA185" s="4">
        <v>4671523.35</v>
      </c>
      <c r="AB185" s="4">
        <v>-3664673.95</v>
      </c>
      <c r="AC185" s="4">
        <v>0</v>
      </c>
      <c r="AD185" s="4">
        <v>1006849.4</v>
      </c>
      <c r="AE185" s="4">
        <v>4048656.34</v>
      </c>
      <c r="AF185" s="4">
        <v>11521008.25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11521008.25</v>
      </c>
      <c r="AM185" s="4">
        <v>0</v>
      </c>
      <c r="AN185" s="4">
        <v>7272423.5200000005</v>
      </c>
      <c r="AO185" s="4">
        <v>0</v>
      </c>
      <c r="AP185" s="4">
        <v>0</v>
      </c>
      <c r="AQ185" s="4">
        <v>7272423.5200000005</v>
      </c>
      <c r="AR185" s="4">
        <v>13103709.18</v>
      </c>
      <c r="AS185" s="4">
        <v>23036380.33</v>
      </c>
      <c r="AT185" s="4">
        <v>22498781.25</v>
      </c>
      <c r="AU185" s="4">
        <v>1052479.06</v>
      </c>
      <c r="AV185" s="4">
        <v>59691349.82</v>
      </c>
      <c r="AW185" s="4">
        <v>-43284792.31</v>
      </c>
      <c r="AX185" s="4">
        <v>-4966099.37</v>
      </c>
      <c r="AY185" s="4">
        <v>-5900552.5600000005</v>
      </c>
      <c r="AZ185" s="4">
        <v>-54151444.24</v>
      </c>
      <c r="BA185" s="4">
        <v>-25773079.36</v>
      </c>
      <c r="BB185" s="4">
        <v>255248.5</v>
      </c>
      <c r="BC185" s="4">
        <v>5738611</v>
      </c>
      <c r="BD185" s="4">
        <v>1034226.8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-553982.71</v>
      </c>
      <c r="BM185" s="4">
        <v>-620836.71</v>
      </c>
      <c r="BN185" s="4">
        <v>0</v>
      </c>
      <c r="BO185" s="4">
        <v>-19298975.77</v>
      </c>
      <c r="BP185" s="4">
        <v>-13759070.19</v>
      </c>
      <c r="BQ185" s="4">
        <v>14455241.76</v>
      </c>
      <c r="BR185" s="4">
        <v>-3133048.83</v>
      </c>
      <c r="BS185" s="4">
        <v>0</v>
      </c>
      <c r="BT185" s="4">
        <v>11322192.93</v>
      </c>
      <c r="BU185" s="4">
        <v>-266685.53</v>
      </c>
      <c r="BV185" s="4">
        <v>22843201.18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22843201.18</v>
      </c>
      <c r="CC185" s="4">
        <v>0</v>
      </c>
      <c r="CD185" s="4">
        <v>5353056.21</v>
      </c>
      <c r="CE185" s="4">
        <v>0</v>
      </c>
      <c r="CF185" s="4">
        <v>0</v>
      </c>
      <c r="CG185" s="4">
        <v>5353056.21</v>
      </c>
      <c r="CH185" s="4">
        <v>14329362.72</v>
      </c>
      <c r="CI185" s="4">
        <v>27753779.39</v>
      </c>
      <c r="CJ185" s="4">
        <v>22766261.52</v>
      </c>
      <c r="CK185" s="4">
        <v>234611.14</v>
      </c>
      <c r="CL185" s="4">
        <v>65084014.77</v>
      </c>
      <c r="CM185" s="4">
        <v>-50468645.45</v>
      </c>
      <c r="CN185" s="4">
        <v>-4993424.46</v>
      </c>
      <c r="CO185" s="4">
        <v>-5223925.75</v>
      </c>
      <c r="CP185" s="4">
        <v>-60685995.66</v>
      </c>
      <c r="CQ185" s="4">
        <v>-16173939.98</v>
      </c>
      <c r="CR185" s="4">
        <v>1384228.81</v>
      </c>
      <c r="CS185" s="4">
        <v>8886469.51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-1048696.86</v>
      </c>
      <c r="DC185" s="4">
        <v>-1138691.03</v>
      </c>
      <c r="DD185" s="4">
        <v>0</v>
      </c>
      <c r="DE185" s="4">
        <v>-6951938.52</v>
      </c>
      <c r="DF185" s="4">
        <v>-2553919.41</v>
      </c>
      <c r="DG185" s="4">
        <v>6108312.11</v>
      </c>
      <c r="DH185" s="4">
        <v>-5056999.18</v>
      </c>
      <c r="DI185" s="4">
        <v>0</v>
      </c>
      <c r="DJ185" s="4">
        <v>1051312.93</v>
      </c>
      <c r="DK185" s="4">
        <v>-3169959.87</v>
      </c>
      <c r="DL185" s="4">
        <v>23889511</v>
      </c>
      <c r="DM185" s="4">
        <v>0</v>
      </c>
      <c r="DN185" s="4">
        <v>0</v>
      </c>
      <c r="DO185" s="4">
        <v>0</v>
      </c>
      <c r="DP185" s="4">
        <v>0</v>
      </c>
      <c r="DQ185" s="4">
        <v>0</v>
      </c>
      <c r="DR185" s="4">
        <v>23889511</v>
      </c>
      <c r="DS185" s="4">
        <v>0</v>
      </c>
      <c r="DT185" s="4">
        <v>2183096.34</v>
      </c>
      <c r="DU185" s="4">
        <v>0</v>
      </c>
      <c r="DV185" s="4">
        <v>0</v>
      </c>
      <c r="DW185" s="4">
        <v>2183096.34</v>
      </c>
      <c r="DX185" s="11">
        <f>('KOV järjest'!Z185+Z185+BP185+DF185)/CL185</f>
        <v>-0.20429348860833957</v>
      </c>
      <c r="DY185" s="11">
        <f t="shared" si="2"/>
        <v>0.333513762737412</v>
      </c>
    </row>
    <row r="186" spans="1:129" ht="12.75">
      <c r="A186" s="3" t="s">
        <v>245</v>
      </c>
      <c r="B186" s="4">
        <v>15276146</v>
      </c>
      <c r="C186" s="4">
        <v>37724467.4</v>
      </c>
      <c r="D186" s="4">
        <v>44128789</v>
      </c>
      <c r="E186" s="4">
        <v>842716.3</v>
      </c>
      <c r="F186" s="4">
        <v>97972118.69999999</v>
      </c>
      <c r="G186" s="4">
        <v>-68959201.41</v>
      </c>
      <c r="H186" s="4">
        <v>-10116970.36</v>
      </c>
      <c r="I186" s="4">
        <v>-4572938.94</v>
      </c>
      <c r="J186" s="4">
        <v>-83649110.71</v>
      </c>
      <c r="K186" s="4">
        <v>-6477901.86</v>
      </c>
      <c r="L186" s="4">
        <v>62149.35</v>
      </c>
      <c r="M186" s="4">
        <v>1161535</v>
      </c>
      <c r="N186" s="4">
        <v>-101556.7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-349105.36</v>
      </c>
      <c r="W186" s="4">
        <v>-421894.29</v>
      </c>
      <c r="X186" s="4">
        <v>0</v>
      </c>
      <c r="Y186" s="4">
        <v>-5704879.569999999</v>
      </c>
      <c r="Z186" s="4">
        <v>8618128.419999998</v>
      </c>
      <c r="AA186" s="4">
        <v>500000</v>
      </c>
      <c r="AB186" s="4">
        <v>-4706248.43</v>
      </c>
      <c r="AC186" s="4">
        <v>0</v>
      </c>
      <c r="AD186" s="4">
        <v>-4206248.43</v>
      </c>
      <c r="AE186" s="4">
        <v>5222712.91</v>
      </c>
      <c r="AF186" s="4">
        <v>10923686.950000001</v>
      </c>
      <c r="AG186" s="4">
        <v>0</v>
      </c>
      <c r="AH186" s="4">
        <v>0</v>
      </c>
      <c r="AI186" s="4">
        <v>0</v>
      </c>
      <c r="AJ186" s="4">
        <v>0</v>
      </c>
      <c r="AK186" s="4">
        <v>195443.55</v>
      </c>
      <c r="AL186" s="4">
        <v>11119130.5</v>
      </c>
      <c r="AM186" s="4">
        <v>0</v>
      </c>
      <c r="AN186" s="4">
        <v>9609794.110000001</v>
      </c>
      <c r="AO186" s="4">
        <v>0</v>
      </c>
      <c r="AP186" s="4">
        <v>0</v>
      </c>
      <c r="AQ186" s="4">
        <v>9609794.110000001</v>
      </c>
      <c r="AR186" s="4">
        <v>13940098.33</v>
      </c>
      <c r="AS186" s="4">
        <v>44069008.88</v>
      </c>
      <c r="AT186" s="4">
        <v>42997458.58</v>
      </c>
      <c r="AU186" s="4">
        <v>983276.7</v>
      </c>
      <c r="AV186" s="4">
        <v>101989842.49</v>
      </c>
      <c r="AW186" s="4">
        <v>-74421588.14</v>
      </c>
      <c r="AX186" s="4">
        <v>-11780002.81</v>
      </c>
      <c r="AY186" s="4">
        <v>-5841082.75</v>
      </c>
      <c r="AZ186" s="4">
        <v>-92042673.7</v>
      </c>
      <c r="BA186" s="4">
        <v>-12328128.46</v>
      </c>
      <c r="BB186" s="4">
        <v>2756252.5</v>
      </c>
      <c r="BC186" s="4">
        <v>3511245.82</v>
      </c>
      <c r="BD186" s="4">
        <v>-81220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-149298.13</v>
      </c>
      <c r="BM186" s="4">
        <v>-342186.58</v>
      </c>
      <c r="BN186" s="4">
        <v>0</v>
      </c>
      <c r="BO186" s="4">
        <v>-6291148.27</v>
      </c>
      <c r="BP186" s="4">
        <v>3656020.52</v>
      </c>
      <c r="BQ186" s="4">
        <v>2007697.47</v>
      </c>
      <c r="BR186" s="4">
        <v>-4245369.35</v>
      </c>
      <c r="BS186" s="4">
        <v>0</v>
      </c>
      <c r="BT186" s="4">
        <v>-2237671.88</v>
      </c>
      <c r="BU186" s="4">
        <v>2648944.8</v>
      </c>
      <c r="BV186" s="4">
        <v>8688170.49</v>
      </c>
      <c r="BW186" s="4">
        <v>0</v>
      </c>
      <c r="BX186" s="4">
        <v>0</v>
      </c>
      <c r="BY186" s="4">
        <v>0</v>
      </c>
      <c r="BZ186" s="4">
        <v>0</v>
      </c>
      <c r="CA186" s="4">
        <v>107761</v>
      </c>
      <c r="CB186" s="4">
        <v>8795931.49</v>
      </c>
      <c r="CC186" s="4">
        <v>0</v>
      </c>
      <c r="CD186" s="4">
        <v>11620778.53</v>
      </c>
      <c r="CE186" s="4">
        <v>0</v>
      </c>
      <c r="CF186" s="4">
        <v>0</v>
      </c>
      <c r="CG186" s="4">
        <v>11620778.53</v>
      </c>
      <c r="CH186" s="4">
        <v>14529392.36</v>
      </c>
      <c r="CI186" s="4">
        <v>54310009.67</v>
      </c>
      <c r="CJ186" s="4">
        <v>47285035.7</v>
      </c>
      <c r="CK186" s="4">
        <v>713204.98</v>
      </c>
      <c r="CL186" s="4">
        <v>116837642.71</v>
      </c>
      <c r="CM186" s="4">
        <v>-82880023.58</v>
      </c>
      <c r="CN186" s="4">
        <v>-12545371.85</v>
      </c>
      <c r="CO186" s="4">
        <v>-8777134.38</v>
      </c>
      <c r="CP186" s="4">
        <v>-104202529.81</v>
      </c>
      <c r="CQ186" s="4">
        <v>-34157616.36</v>
      </c>
      <c r="CR186" s="4">
        <v>838477.01</v>
      </c>
      <c r="CS186" s="4">
        <v>10132932.18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-47998</v>
      </c>
      <c r="DC186" s="4">
        <v>-408931.72</v>
      </c>
      <c r="DD186" s="4">
        <v>0</v>
      </c>
      <c r="DE186" s="4">
        <v>-23234205.17</v>
      </c>
      <c r="DF186" s="4">
        <v>-10599092.27</v>
      </c>
      <c r="DG186" s="4">
        <v>11277375</v>
      </c>
      <c r="DH186" s="4">
        <v>-4519152.3</v>
      </c>
      <c r="DI186" s="4">
        <v>0</v>
      </c>
      <c r="DJ186" s="4">
        <v>6758222.7</v>
      </c>
      <c r="DK186" s="4">
        <v>-1354197.29</v>
      </c>
      <c r="DL186" s="4">
        <v>15448497.05</v>
      </c>
      <c r="DM186" s="4">
        <v>0</v>
      </c>
      <c r="DN186" s="4">
        <v>0</v>
      </c>
      <c r="DO186" s="4">
        <v>0</v>
      </c>
      <c r="DP186" s="4">
        <v>0</v>
      </c>
      <c r="DQ186" s="4">
        <v>99121.2</v>
      </c>
      <c r="DR186" s="4">
        <v>15547618.25</v>
      </c>
      <c r="DS186" s="4">
        <v>0</v>
      </c>
      <c r="DT186" s="4">
        <v>10266581.24</v>
      </c>
      <c r="DU186" s="4">
        <v>0</v>
      </c>
      <c r="DV186" s="4">
        <v>0</v>
      </c>
      <c r="DW186" s="4">
        <v>10266581.24</v>
      </c>
      <c r="DX186" s="11">
        <f>('KOV järjest'!Z186+Z186+BP186+DF186)/CL186</f>
        <v>0.03483664969262198</v>
      </c>
      <c r="DY186" s="11">
        <f t="shared" si="2"/>
        <v>0.04519979081662867</v>
      </c>
    </row>
    <row r="187" spans="1:129" ht="12.75">
      <c r="A187" s="3" t="s">
        <v>247</v>
      </c>
      <c r="B187" s="4">
        <v>6673067.47</v>
      </c>
      <c r="C187" s="4">
        <v>21040984.85</v>
      </c>
      <c r="D187" s="4">
        <v>22488216.8</v>
      </c>
      <c r="E187" s="4">
        <v>994229.02</v>
      </c>
      <c r="F187" s="4">
        <v>51196498.14</v>
      </c>
      <c r="G187" s="4">
        <v>-39157459.52</v>
      </c>
      <c r="H187" s="4">
        <v>-4497370.61</v>
      </c>
      <c r="I187" s="4">
        <v>-4106452.32</v>
      </c>
      <c r="J187" s="4">
        <v>-47761282.45</v>
      </c>
      <c r="K187" s="4">
        <v>-10899474.54</v>
      </c>
      <c r="L187" s="4">
        <v>277200</v>
      </c>
      <c r="M187" s="4">
        <v>2399998</v>
      </c>
      <c r="N187" s="4">
        <v>46666.67</v>
      </c>
      <c r="O187" s="4">
        <v>0</v>
      </c>
      <c r="P187" s="4">
        <v>-9800</v>
      </c>
      <c r="Q187" s="4">
        <v>0</v>
      </c>
      <c r="R187" s="4">
        <v>-1081500</v>
      </c>
      <c r="S187" s="4">
        <v>451750</v>
      </c>
      <c r="T187" s="4">
        <v>-30200</v>
      </c>
      <c r="U187" s="4">
        <v>0</v>
      </c>
      <c r="V187" s="4">
        <v>1951007.6</v>
      </c>
      <c r="W187" s="4">
        <v>-367780.87</v>
      </c>
      <c r="X187" s="4">
        <v>0</v>
      </c>
      <c r="Y187" s="4">
        <v>-6894352.27</v>
      </c>
      <c r="Z187" s="4">
        <v>-3459136.58</v>
      </c>
      <c r="AA187" s="4">
        <v>7813700</v>
      </c>
      <c r="AB187" s="4">
        <v>-3063472.89</v>
      </c>
      <c r="AC187" s="4">
        <v>1988011.11</v>
      </c>
      <c r="AD187" s="4">
        <v>6738238.22</v>
      </c>
      <c r="AE187" s="4">
        <v>3241643.56</v>
      </c>
      <c r="AF187" s="4">
        <v>18791895.9</v>
      </c>
      <c r="AG187" s="4">
        <v>0</v>
      </c>
      <c r="AH187" s="4">
        <v>1493965.52</v>
      </c>
      <c r="AI187" s="4">
        <v>0</v>
      </c>
      <c r="AJ187" s="4">
        <v>0</v>
      </c>
      <c r="AK187" s="4">
        <v>0</v>
      </c>
      <c r="AL187" s="4">
        <v>20285861.42</v>
      </c>
      <c r="AM187" s="4">
        <v>0</v>
      </c>
      <c r="AN187" s="4">
        <v>3472846.42</v>
      </c>
      <c r="AO187" s="4">
        <v>0</v>
      </c>
      <c r="AP187" s="4">
        <v>0</v>
      </c>
      <c r="AQ187" s="4">
        <v>3472846.42</v>
      </c>
      <c r="AR187" s="4">
        <v>9255422.17</v>
      </c>
      <c r="AS187" s="4">
        <v>27745421.91</v>
      </c>
      <c r="AT187" s="4">
        <v>26175320.86</v>
      </c>
      <c r="AU187" s="4">
        <v>1365137.79</v>
      </c>
      <c r="AV187" s="4">
        <v>64541302.73</v>
      </c>
      <c r="AW187" s="4">
        <v>-52710678.91</v>
      </c>
      <c r="AX187" s="4">
        <v>-3910707.72</v>
      </c>
      <c r="AY187" s="4">
        <v>-5686311.08</v>
      </c>
      <c r="AZ187" s="4">
        <v>-62307697.71</v>
      </c>
      <c r="BA187" s="4">
        <v>-19779518.12</v>
      </c>
      <c r="BB187" s="4">
        <v>205031.25</v>
      </c>
      <c r="BC187" s="4">
        <v>20989438.36</v>
      </c>
      <c r="BD187" s="4">
        <v>11968.75</v>
      </c>
      <c r="BE187" s="4">
        <v>0</v>
      </c>
      <c r="BF187" s="4">
        <v>0</v>
      </c>
      <c r="BG187" s="4">
        <v>0</v>
      </c>
      <c r="BH187" s="4">
        <v>-2245000</v>
      </c>
      <c r="BI187" s="4">
        <v>0</v>
      </c>
      <c r="BJ187" s="4">
        <v>-180000</v>
      </c>
      <c r="BK187" s="4">
        <v>180000</v>
      </c>
      <c r="BL187" s="4">
        <v>-835820.5</v>
      </c>
      <c r="BM187" s="4">
        <v>-837440.91</v>
      </c>
      <c r="BN187" s="4">
        <v>0</v>
      </c>
      <c r="BO187" s="4">
        <v>-1653900.26</v>
      </c>
      <c r="BP187" s="4">
        <v>579704.76</v>
      </c>
      <c r="BQ187" s="4">
        <v>18123818.16</v>
      </c>
      <c r="BR187" s="4">
        <v>-9617019.89</v>
      </c>
      <c r="BS187" s="4">
        <v>961539.28</v>
      </c>
      <c r="BT187" s="4">
        <v>9468337.55</v>
      </c>
      <c r="BU187" s="4">
        <v>-2733668.97</v>
      </c>
      <c r="BV187" s="4">
        <v>28260233.45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28260233.45</v>
      </c>
      <c r="CC187" s="4">
        <v>0</v>
      </c>
      <c r="CD187" s="4">
        <v>739177.45</v>
      </c>
      <c r="CE187" s="4">
        <v>0</v>
      </c>
      <c r="CF187" s="4">
        <v>0</v>
      </c>
      <c r="CG187" s="4">
        <v>739177.45</v>
      </c>
      <c r="CH187" s="4">
        <v>12161944.2</v>
      </c>
      <c r="CI187" s="4">
        <v>36408225.18</v>
      </c>
      <c r="CJ187" s="4">
        <v>32343923.09</v>
      </c>
      <c r="CK187" s="4">
        <v>1251555.52</v>
      </c>
      <c r="CL187" s="4">
        <v>82165647.99</v>
      </c>
      <c r="CM187" s="4">
        <v>-57213770.24</v>
      </c>
      <c r="CN187" s="4">
        <v>-6307817.88</v>
      </c>
      <c r="CO187" s="4">
        <v>-5758029.8</v>
      </c>
      <c r="CP187" s="4">
        <v>-69279617.92</v>
      </c>
      <c r="CQ187" s="4">
        <v>-17706154.73</v>
      </c>
      <c r="CR187" s="4">
        <v>6610</v>
      </c>
      <c r="CS187" s="4">
        <v>24061622.35</v>
      </c>
      <c r="CT187" s="4">
        <v>-13938132.19</v>
      </c>
      <c r="CU187" s="4">
        <v>0</v>
      </c>
      <c r="CV187" s="4">
        <v>-219000</v>
      </c>
      <c r="CW187" s="4">
        <v>0</v>
      </c>
      <c r="CX187" s="4">
        <v>0</v>
      </c>
      <c r="CY187" s="4">
        <v>0</v>
      </c>
      <c r="CZ187" s="4">
        <v>-100000</v>
      </c>
      <c r="DA187" s="4">
        <v>0</v>
      </c>
      <c r="DB187" s="4">
        <v>-837449.88</v>
      </c>
      <c r="DC187" s="4">
        <v>-1068966.14</v>
      </c>
      <c r="DD187" s="4">
        <v>0</v>
      </c>
      <c r="DE187" s="4">
        <v>-8732504.45</v>
      </c>
      <c r="DF187" s="4">
        <v>4153525.62</v>
      </c>
      <c r="DG187" s="4">
        <v>3750691</v>
      </c>
      <c r="DH187" s="4">
        <v>-6934608.74</v>
      </c>
      <c r="DI187" s="4">
        <v>622655.3</v>
      </c>
      <c r="DJ187" s="4">
        <v>-2561262.44</v>
      </c>
      <c r="DK187" s="4">
        <v>687915.79</v>
      </c>
      <c r="DL187" s="4">
        <v>25698971.01</v>
      </c>
      <c r="DM187" s="4">
        <v>0</v>
      </c>
      <c r="DN187" s="4">
        <v>0</v>
      </c>
      <c r="DO187" s="4">
        <v>0</v>
      </c>
      <c r="DP187" s="4">
        <v>0</v>
      </c>
      <c r="DQ187" s="4">
        <v>0</v>
      </c>
      <c r="DR187" s="4">
        <v>25698971.01</v>
      </c>
      <c r="DS187" s="4">
        <v>0</v>
      </c>
      <c r="DT187" s="4">
        <v>1427093.24</v>
      </c>
      <c r="DU187" s="4">
        <v>0</v>
      </c>
      <c r="DV187" s="4">
        <v>0</v>
      </c>
      <c r="DW187" s="4">
        <v>1427093.24</v>
      </c>
      <c r="DX187" s="11">
        <f>('KOV järjest'!Z187+Z187+BP187+DF187)/CL187</f>
        <v>-0.04934828360987895</v>
      </c>
      <c r="DY187" s="11">
        <f t="shared" si="2"/>
        <v>0.29540176903313686</v>
      </c>
    </row>
    <row r="188" spans="1:129" ht="12.75">
      <c r="A188" s="3" t="s">
        <v>246</v>
      </c>
      <c r="B188" s="4">
        <v>274093448.91</v>
      </c>
      <c r="C188" s="4">
        <v>538992902.05</v>
      </c>
      <c r="D188" s="4">
        <v>338501139.89</v>
      </c>
      <c r="E188" s="4">
        <v>11869666.76</v>
      </c>
      <c r="F188" s="4">
        <v>1163457157.61</v>
      </c>
      <c r="G188" s="4">
        <v>-813226465.2</v>
      </c>
      <c r="H188" s="4">
        <v>-118496334.33</v>
      </c>
      <c r="I188" s="4">
        <v>-67599116.82</v>
      </c>
      <c r="J188" s="4">
        <v>-999321916.35</v>
      </c>
      <c r="K188" s="4">
        <v>-369243942.89</v>
      </c>
      <c r="L188" s="4">
        <v>46834056.02</v>
      </c>
      <c r="M188" s="4">
        <v>139441385.35</v>
      </c>
      <c r="N188" s="4">
        <v>-6138000</v>
      </c>
      <c r="O188" s="4">
        <v>0</v>
      </c>
      <c r="P188" s="4">
        <v>0</v>
      </c>
      <c r="Q188" s="4">
        <v>0</v>
      </c>
      <c r="R188" s="4">
        <v>0</v>
      </c>
      <c r="S188" s="4">
        <v>11110078.17</v>
      </c>
      <c r="T188" s="4">
        <v>-1422105.45</v>
      </c>
      <c r="U188" s="4">
        <v>12115068.2</v>
      </c>
      <c r="V188" s="4">
        <v>1563137.21</v>
      </c>
      <c r="W188" s="4">
        <v>-14638259.53</v>
      </c>
      <c r="X188" s="4">
        <v>-298919</v>
      </c>
      <c r="Y188" s="4">
        <v>-166039242.39</v>
      </c>
      <c r="Z188" s="4">
        <v>-1904001.13</v>
      </c>
      <c r="AA188" s="4">
        <v>298416570.77</v>
      </c>
      <c r="AB188" s="4">
        <v>-255396802.91</v>
      </c>
      <c r="AC188" s="4">
        <v>0</v>
      </c>
      <c r="AD188" s="4">
        <v>43019767.86</v>
      </c>
      <c r="AE188" s="4">
        <v>32164804.67</v>
      </c>
      <c r="AF188" s="4">
        <v>480639192.56</v>
      </c>
      <c r="AG188" s="4">
        <v>0</v>
      </c>
      <c r="AH188" s="4">
        <v>0</v>
      </c>
      <c r="AI188" s="4">
        <v>0</v>
      </c>
      <c r="AJ188" s="4">
        <v>0</v>
      </c>
      <c r="AK188" s="4">
        <v>2051745.7</v>
      </c>
      <c r="AL188" s="4">
        <v>482690938.26</v>
      </c>
      <c r="AM188" s="4">
        <v>0</v>
      </c>
      <c r="AN188" s="4">
        <v>97686820.18</v>
      </c>
      <c r="AO188" s="4">
        <v>86633760.63</v>
      </c>
      <c r="AP188" s="4">
        <v>14396893.79</v>
      </c>
      <c r="AQ188" s="4">
        <v>198717474.6</v>
      </c>
      <c r="AR188" s="4">
        <v>276218352.77</v>
      </c>
      <c r="AS188" s="4">
        <v>647694658.87</v>
      </c>
      <c r="AT188" s="4">
        <v>382634134.03</v>
      </c>
      <c r="AU188" s="4">
        <v>11799146.67</v>
      </c>
      <c r="AV188" s="4">
        <v>1318346292.34</v>
      </c>
      <c r="AW188" s="4">
        <v>-877894342.01</v>
      </c>
      <c r="AX188" s="4">
        <v>-136377296.93</v>
      </c>
      <c r="AY188" s="4">
        <v>-158914118.6</v>
      </c>
      <c r="AZ188" s="4">
        <v>-1173185757.54</v>
      </c>
      <c r="BA188" s="4">
        <v>-483623288.45</v>
      </c>
      <c r="BB188" s="4">
        <v>64229656.78</v>
      </c>
      <c r="BC188" s="4">
        <v>185689829.58</v>
      </c>
      <c r="BD188" s="4">
        <v>-30947180.72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-9915554.69</v>
      </c>
      <c r="BK188" s="4">
        <v>12678805.25</v>
      </c>
      <c r="BL188" s="4">
        <v>7772036.07</v>
      </c>
      <c r="BM188" s="4">
        <v>-15709114.44</v>
      </c>
      <c r="BN188" s="4">
        <v>-1511074</v>
      </c>
      <c r="BO188" s="4">
        <v>-255626770.18</v>
      </c>
      <c r="BP188" s="4">
        <v>-110466235.38</v>
      </c>
      <c r="BQ188" s="4">
        <v>227936241.73</v>
      </c>
      <c r="BR188" s="4">
        <v>-186698320.85</v>
      </c>
      <c r="BS188" s="4">
        <v>0</v>
      </c>
      <c r="BT188" s="4">
        <v>41237920.88</v>
      </c>
      <c r="BU188" s="4">
        <v>13730156.1</v>
      </c>
      <c r="BV188" s="4">
        <v>469361559.08</v>
      </c>
      <c r="BW188" s="4">
        <v>0</v>
      </c>
      <c r="BX188" s="4">
        <v>0</v>
      </c>
      <c r="BY188" s="4">
        <v>27837.96</v>
      </c>
      <c r="BZ188" s="4">
        <v>0</v>
      </c>
      <c r="CA188" s="4">
        <v>2042862.06</v>
      </c>
      <c r="CB188" s="4">
        <v>471432259.1</v>
      </c>
      <c r="CC188" s="4">
        <v>0</v>
      </c>
      <c r="CD188" s="4">
        <v>125505804.1</v>
      </c>
      <c r="CE188" s="4">
        <v>52103600.04</v>
      </c>
      <c r="CF188" s="4">
        <v>34838226.56</v>
      </c>
      <c r="CG188" s="4">
        <v>212447630.7</v>
      </c>
      <c r="CH188" s="4">
        <v>290238559.76</v>
      </c>
      <c r="CI188" s="4">
        <v>830083110.9</v>
      </c>
      <c r="CJ188" s="4">
        <v>460160080.28</v>
      </c>
      <c r="CK188" s="4">
        <v>13575827.93</v>
      </c>
      <c r="CL188" s="4">
        <v>1594057578.87</v>
      </c>
      <c r="CM188" s="4">
        <v>-1028914459.39</v>
      </c>
      <c r="CN188" s="4">
        <v>-157247552.58</v>
      </c>
      <c r="CO188" s="4">
        <v>-120439354.83</v>
      </c>
      <c r="CP188" s="4">
        <v>-1306601366.8</v>
      </c>
      <c r="CQ188" s="4">
        <v>-598636699.68</v>
      </c>
      <c r="CR188" s="4">
        <v>26362584.26</v>
      </c>
      <c r="CS188" s="4">
        <v>131900874.72</v>
      </c>
      <c r="CT188" s="4">
        <v>-21557530.6</v>
      </c>
      <c r="CU188" s="4">
        <v>48343271.12</v>
      </c>
      <c r="CV188" s="4">
        <v>-200000</v>
      </c>
      <c r="CW188" s="4">
        <v>0</v>
      </c>
      <c r="CX188" s="4">
        <v>0</v>
      </c>
      <c r="CY188" s="4">
        <v>0</v>
      </c>
      <c r="CZ188" s="4">
        <v>-10298055.63</v>
      </c>
      <c r="DA188" s="4">
        <v>4821675.77</v>
      </c>
      <c r="DB188" s="4">
        <v>-8524462.35</v>
      </c>
      <c r="DC188" s="4">
        <v>-19380295.58</v>
      </c>
      <c r="DD188" s="4">
        <v>-282051</v>
      </c>
      <c r="DE188" s="4">
        <v>-428070393.39</v>
      </c>
      <c r="DF188" s="4">
        <v>-140614181.32</v>
      </c>
      <c r="DG188" s="4">
        <v>231988712</v>
      </c>
      <c r="DH188" s="4">
        <v>-176317926.91</v>
      </c>
      <c r="DI188" s="4">
        <v>0</v>
      </c>
      <c r="DJ188" s="4">
        <v>55670785.09</v>
      </c>
      <c r="DK188" s="4">
        <v>-35476888.48</v>
      </c>
      <c r="DL188" s="4">
        <v>525032344.17</v>
      </c>
      <c r="DM188" s="4">
        <v>0</v>
      </c>
      <c r="DN188" s="4">
        <v>0</v>
      </c>
      <c r="DO188" s="4">
        <v>1.56</v>
      </c>
      <c r="DP188" s="4">
        <v>0</v>
      </c>
      <c r="DQ188" s="4">
        <v>29083937.73</v>
      </c>
      <c r="DR188" s="4">
        <v>554116283.46</v>
      </c>
      <c r="DS188" s="4">
        <v>0</v>
      </c>
      <c r="DT188" s="4">
        <v>115884447.43</v>
      </c>
      <c r="DU188" s="4">
        <v>32054210.25</v>
      </c>
      <c r="DV188" s="4">
        <v>29032084.54</v>
      </c>
      <c r="DW188" s="4">
        <v>176970742.22</v>
      </c>
      <c r="DX188" s="11">
        <f>('KOV järjest'!Z188+Z188+BP188+DF188)/CL188</f>
        <v>-0.18949237869696425</v>
      </c>
      <c r="DY188" s="11">
        <f t="shared" si="2"/>
        <v>0.2365946790374737</v>
      </c>
    </row>
    <row r="189" spans="1:129" ht="12.75">
      <c r="A189" s="3" t="s">
        <v>248</v>
      </c>
      <c r="B189" s="4">
        <v>7932337.84</v>
      </c>
      <c r="C189" s="4">
        <v>15019104.44</v>
      </c>
      <c r="D189" s="4">
        <v>21994519.07</v>
      </c>
      <c r="E189" s="4">
        <v>343348.64</v>
      </c>
      <c r="F189" s="4">
        <v>45289309.99</v>
      </c>
      <c r="G189" s="4">
        <v>-36246906.32</v>
      </c>
      <c r="H189" s="4">
        <v>-4481009.11</v>
      </c>
      <c r="I189" s="4">
        <v>-1926429.32</v>
      </c>
      <c r="J189" s="4">
        <v>-42654344.75</v>
      </c>
      <c r="K189" s="4">
        <v>-1996600.68</v>
      </c>
      <c r="L189" s="4">
        <v>95158.2</v>
      </c>
      <c r="M189" s="4">
        <v>1470042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4407.91</v>
      </c>
      <c r="W189" s="4">
        <v>-31397.9</v>
      </c>
      <c r="X189" s="4">
        <v>0</v>
      </c>
      <c r="Y189" s="4">
        <v>-426992.57</v>
      </c>
      <c r="Z189" s="4">
        <v>2207972.67</v>
      </c>
      <c r="AA189" s="4">
        <v>0</v>
      </c>
      <c r="AB189" s="4">
        <v>-958920.25</v>
      </c>
      <c r="AC189" s="4">
        <v>0</v>
      </c>
      <c r="AD189" s="4">
        <v>-958920.25</v>
      </c>
      <c r="AE189" s="4">
        <v>1287427.5</v>
      </c>
      <c r="AF189" s="4">
        <v>31269.46</v>
      </c>
      <c r="AG189" s="4">
        <v>0</v>
      </c>
      <c r="AH189" s="4">
        <v>0</v>
      </c>
      <c r="AI189" s="4">
        <v>0</v>
      </c>
      <c r="AJ189" s="4">
        <v>106452.62</v>
      </c>
      <c r="AK189" s="4">
        <v>0</v>
      </c>
      <c r="AL189" s="4">
        <v>137722.08</v>
      </c>
      <c r="AM189" s="4">
        <v>0</v>
      </c>
      <c r="AN189" s="4">
        <v>2675012.98</v>
      </c>
      <c r="AO189" s="4">
        <v>574958</v>
      </c>
      <c r="AP189" s="4">
        <v>0</v>
      </c>
      <c r="AQ189" s="4">
        <v>3249970.98</v>
      </c>
      <c r="AR189" s="4">
        <v>8717285.42</v>
      </c>
      <c r="AS189" s="4">
        <v>18391723.23</v>
      </c>
      <c r="AT189" s="4">
        <v>22351360.36</v>
      </c>
      <c r="AU189" s="4">
        <v>470963.93</v>
      </c>
      <c r="AV189" s="4">
        <v>49931332.94</v>
      </c>
      <c r="AW189" s="4">
        <v>-38433571.96</v>
      </c>
      <c r="AX189" s="4">
        <v>-4663665.65</v>
      </c>
      <c r="AY189" s="4">
        <v>-2641335.14</v>
      </c>
      <c r="AZ189" s="4">
        <v>-45738572.75</v>
      </c>
      <c r="BA189" s="4">
        <v>-5507507.42</v>
      </c>
      <c r="BB189" s="4">
        <v>15260</v>
      </c>
      <c r="BC189" s="4">
        <v>2953353</v>
      </c>
      <c r="BD189" s="4">
        <v>-36930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108146.32</v>
      </c>
      <c r="BM189" s="4">
        <v>-2672.89</v>
      </c>
      <c r="BN189" s="4">
        <v>0</v>
      </c>
      <c r="BO189" s="4">
        <v>-2467678.1</v>
      </c>
      <c r="BP189" s="4">
        <v>1725082.09</v>
      </c>
      <c r="BQ189" s="4">
        <v>0</v>
      </c>
      <c r="BR189" s="4">
        <v>-31269.46</v>
      </c>
      <c r="BS189" s="4">
        <v>0</v>
      </c>
      <c r="BT189" s="4">
        <v>-31269.46</v>
      </c>
      <c r="BU189" s="4">
        <v>562664.89</v>
      </c>
      <c r="BV189" s="4">
        <v>0</v>
      </c>
      <c r="BW189" s="4">
        <v>0</v>
      </c>
      <c r="BX189" s="4">
        <v>0</v>
      </c>
      <c r="BY189" s="4">
        <v>0</v>
      </c>
      <c r="BZ189" s="4">
        <v>92009.42</v>
      </c>
      <c r="CA189" s="4">
        <v>0</v>
      </c>
      <c r="CB189" s="4">
        <v>92009.42</v>
      </c>
      <c r="CC189" s="4">
        <v>0</v>
      </c>
      <c r="CD189" s="4">
        <v>3812635.87</v>
      </c>
      <c r="CE189" s="4">
        <v>0</v>
      </c>
      <c r="CF189" s="4">
        <v>0</v>
      </c>
      <c r="CG189" s="4">
        <v>3812635.87</v>
      </c>
      <c r="CH189" s="4">
        <v>9638091.42</v>
      </c>
      <c r="CI189" s="4">
        <v>24151715.87</v>
      </c>
      <c r="CJ189" s="4">
        <v>24623060.23</v>
      </c>
      <c r="CK189" s="4">
        <v>354524.24</v>
      </c>
      <c r="CL189" s="4">
        <v>58767391.76</v>
      </c>
      <c r="CM189" s="4">
        <v>-46654665.45</v>
      </c>
      <c r="CN189" s="4">
        <v>-3099877.99</v>
      </c>
      <c r="CO189" s="4">
        <v>-5166357.54</v>
      </c>
      <c r="CP189" s="4">
        <v>-54920900.98</v>
      </c>
      <c r="CQ189" s="4">
        <v>-18605323.32</v>
      </c>
      <c r="CR189" s="4">
        <v>143427.63</v>
      </c>
      <c r="CS189" s="4">
        <v>3877703.68</v>
      </c>
      <c r="CT189" s="4">
        <v>-125148.8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164005.41</v>
      </c>
      <c r="DC189" s="4">
        <v>-27094.61</v>
      </c>
      <c r="DD189" s="4">
        <v>0</v>
      </c>
      <c r="DE189" s="4">
        <v>-14545335.4</v>
      </c>
      <c r="DF189" s="4">
        <v>-10698844.62</v>
      </c>
      <c r="DG189" s="4">
        <v>8498338.7</v>
      </c>
      <c r="DH189" s="4">
        <v>0</v>
      </c>
      <c r="DI189" s="4">
        <v>0</v>
      </c>
      <c r="DJ189" s="4">
        <v>8498338.7</v>
      </c>
      <c r="DK189" s="4">
        <v>2754855.9</v>
      </c>
      <c r="DL189" s="4">
        <v>8498338.7</v>
      </c>
      <c r="DM189" s="4">
        <v>0</v>
      </c>
      <c r="DN189" s="4">
        <v>0</v>
      </c>
      <c r="DO189" s="4">
        <v>0</v>
      </c>
      <c r="DP189" s="4">
        <v>60713.42</v>
      </c>
      <c r="DQ189" s="4">
        <v>0</v>
      </c>
      <c r="DR189" s="4">
        <v>8559052.12</v>
      </c>
      <c r="DS189" s="4">
        <v>0</v>
      </c>
      <c r="DT189" s="4">
        <v>6567491.77</v>
      </c>
      <c r="DU189" s="4">
        <v>0</v>
      </c>
      <c r="DV189" s="4">
        <v>0</v>
      </c>
      <c r="DW189" s="4">
        <v>6567491.77</v>
      </c>
      <c r="DX189" s="11">
        <f>('KOV järjest'!Z189+Z189+BP189+DF189)/CL189</f>
        <v>-0.08353535920138308</v>
      </c>
      <c r="DY189" s="11">
        <f t="shared" si="2"/>
        <v>0.03388886745447761</v>
      </c>
    </row>
    <row r="190" spans="1:129" ht="12.75">
      <c r="A190" s="3" t="s">
        <v>249</v>
      </c>
      <c r="B190" s="4">
        <v>6604874.12</v>
      </c>
      <c r="C190" s="4">
        <v>13262459.07</v>
      </c>
      <c r="D190" s="4">
        <v>10909772.65</v>
      </c>
      <c r="E190" s="4">
        <v>4218168.18</v>
      </c>
      <c r="F190" s="4">
        <v>34995274.02</v>
      </c>
      <c r="G190" s="4">
        <v>-27853921.21</v>
      </c>
      <c r="H190" s="4">
        <v>-1490945.77</v>
      </c>
      <c r="I190" s="4">
        <v>-2601777.11</v>
      </c>
      <c r="J190" s="4">
        <v>-31946644.09</v>
      </c>
      <c r="K190" s="4">
        <v>-6969763.73</v>
      </c>
      <c r="L190" s="4">
        <v>3006842.24</v>
      </c>
      <c r="M190" s="4">
        <v>5425486.03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-213379.47</v>
      </c>
      <c r="W190" s="4">
        <v>-217552.27</v>
      </c>
      <c r="X190" s="4">
        <v>0</v>
      </c>
      <c r="Y190" s="4">
        <v>1249185.07</v>
      </c>
      <c r="Z190" s="4">
        <v>4297815</v>
      </c>
      <c r="AA190" s="4">
        <v>496741.27</v>
      </c>
      <c r="AB190" s="4">
        <v>-1387775.04</v>
      </c>
      <c r="AC190" s="4">
        <v>0</v>
      </c>
      <c r="AD190" s="4">
        <v>-891033.77</v>
      </c>
      <c r="AE190" s="4">
        <v>-746743.79</v>
      </c>
      <c r="AF190" s="4">
        <v>6449924.24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6449924.24</v>
      </c>
      <c r="AM190" s="4">
        <v>0</v>
      </c>
      <c r="AN190" s="4">
        <v>2034152.23</v>
      </c>
      <c r="AO190" s="4">
        <v>0</v>
      </c>
      <c r="AP190" s="4">
        <v>0</v>
      </c>
      <c r="AQ190" s="4">
        <v>2034152.23</v>
      </c>
      <c r="AR190" s="4">
        <v>6341721.77</v>
      </c>
      <c r="AS190" s="4">
        <v>15855870.87</v>
      </c>
      <c r="AT190" s="4">
        <v>11738644.6</v>
      </c>
      <c r="AU190" s="4">
        <v>5953536.17</v>
      </c>
      <c r="AV190" s="4">
        <v>39889773.41</v>
      </c>
      <c r="AW190" s="4">
        <v>-29980556.65</v>
      </c>
      <c r="AX190" s="4">
        <v>-1927723.72</v>
      </c>
      <c r="AY190" s="4">
        <v>-3515844.67</v>
      </c>
      <c r="AZ190" s="4">
        <v>-35424125.04</v>
      </c>
      <c r="BA190" s="4">
        <v>-10987606.24</v>
      </c>
      <c r="BB190" s="4">
        <v>600000</v>
      </c>
      <c r="BC190" s="4">
        <v>4090468</v>
      </c>
      <c r="BD190" s="4">
        <v>-5707891.9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-231906.61</v>
      </c>
      <c r="BM190" s="4">
        <v>-235889.16</v>
      </c>
      <c r="BN190" s="4">
        <v>0</v>
      </c>
      <c r="BO190" s="4">
        <v>-12236936.75</v>
      </c>
      <c r="BP190" s="4">
        <v>-7771288.38</v>
      </c>
      <c r="BQ190" s="4">
        <v>1210305.08</v>
      </c>
      <c r="BR190" s="4">
        <v>-664790.46</v>
      </c>
      <c r="BS190" s="4">
        <v>60716.91</v>
      </c>
      <c r="BT190" s="4">
        <v>606231.53</v>
      </c>
      <c r="BU190" s="4">
        <v>-1706126.29</v>
      </c>
      <c r="BV190" s="4">
        <v>7056155.77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7056155.77</v>
      </c>
      <c r="CC190" s="4">
        <v>0</v>
      </c>
      <c r="CD190" s="4">
        <v>328025.94</v>
      </c>
      <c r="CE190" s="4">
        <v>0</v>
      </c>
      <c r="CF190" s="4">
        <v>0</v>
      </c>
      <c r="CG190" s="4">
        <v>328025.94</v>
      </c>
      <c r="CH190" s="4">
        <v>7865164.65</v>
      </c>
      <c r="CI190" s="4">
        <v>20683867.62</v>
      </c>
      <c r="CJ190" s="4">
        <v>9500218.56</v>
      </c>
      <c r="CK190" s="4">
        <v>9345729.51</v>
      </c>
      <c r="CL190" s="4">
        <v>47394980.34</v>
      </c>
      <c r="CM190" s="4">
        <v>-30340588.56</v>
      </c>
      <c r="CN190" s="4">
        <v>-2019793.11</v>
      </c>
      <c r="CO190" s="4">
        <v>-2568423.19</v>
      </c>
      <c r="CP190" s="4">
        <v>-34928804.86</v>
      </c>
      <c r="CQ190" s="4">
        <v>-5909626.92</v>
      </c>
      <c r="CR190" s="4">
        <v>20000</v>
      </c>
      <c r="CS190" s="4">
        <v>5849846.43</v>
      </c>
      <c r="CT190" s="4">
        <v>-72000</v>
      </c>
      <c r="CU190" s="4">
        <v>0</v>
      </c>
      <c r="CV190" s="4">
        <v>0</v>
      </c>
      <c r="CW190" s="4">
        <v>0</v>
      </c>
      <c r="CX190" s="4">
        <v>0</v>
      </c>
      <c r="CY190" s="4">
        <v>13600</v>
      </c>
      <c r="CZ190" s="4">
        <v>0</v>
      </c>
      <c r="DA190" s="4">
        <v>0</v>
      </c>
      <c r="DB190" s="4">
        <v>-302186.78</v>
      </c>
      <c r="DC190" s="4">
        <v>-308957.4</v>
      </c>
      <c r="DD190" s="4">
        <v>0</v>
      </c>
      <c r="DE190" s="4">
        <v>-400367.27</v>
      </c>
      <c r="DF190" s="4">
        <v>12065808.21</v>
      </c>
      <c r="DG190" s="4">
        <v>600000</v>
      </c>
      <c r="DH190" s="4">
        <v>-2131264.47</v>
      </c>
      <c r="DI190" s="4">
        <v>-60716.91</v>
      </c>
      <c r="DJ190" s="4">
        <v>-1591981.38</v>
      </c>
      <c r="DK190" s="4">
        <v>4426067.06</v>
      </c>
      <c r="DL190" s="4">
        <v>5464174.39</v>
      </c>
      <c r="DM190" s="4">
        <v>0</v>
      </c>
      <c r="DN190" s="4">
        <v>0</v>
      </c>
      <c r="DO190" s="4">
        <v>0</v>
      </c>
      <c r="DP190" s="4">
        <v>0</v>
      </c>
      <c r="DQ190" s="4">
        <v>0</v>
      </c>
      <c r="DR190" s="4">
        <v>5464174.39</v>
      </c>
      <c r="DS190" s="4">
        <v>0</v>
      </c>
      <c r="DT190" s="4">
        <v>4754093</v>
      </c>
      <c r="DU190" s="4">
        <v>0</v>
      </c>
      <c r="DV190" s="4">
        <v>0</v>
      </c>
      <c r="DW190" s="4">
        <v>4754093</v>
      </c>
      <c r="DX190" s="11">
        <f>('KOV järjest'!Z190+Z190+BP190+DF190)/CL190</f>
        <v>0.04464852279333177</v>
      </c>
      <c r="DY190" s="11">
        <f t="shared" si="2"/>
        <v>0.014982206657879154</v>
      </c>
    </row>
    <row r="191" spans="1:129" ht="12.75">
      <c r="A191" s="3" t="s">
        <v>250</v>
      </c>
      <c r="B191" s="4">
        <v>2972344.66</v>
      </c>
      <c r="C191" s="4">
        <v>3951100.38</v>
      </c>
      <c r="D191" s="4">
        <v>2959568.6</v>
      </c>
      <c r="E191" s="4">
        <v>178477.34</v>
      </c>
      <c r="F191" s="4">
        <v>10061490.98</v>
      </c>
      <c r="G191" s="4">
        <v>-9971806.86</v>
      </c>
      <c r="H191" s="4">
        <v>-603084.6</v>
      </c>
      <c r="I191" s="4">
        <v>-294291.12</v>
      </c>
      <c r="J191" s="4">
        <v>-10869182.58</v>
      </c>
      <c r="K191" s="4">
        <v>0</v>
      </c>
      <c r="L191" s="4">
        <v>69592</v>
      </c>
      <c r="M191" s="4">
        <v>91000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-165958.11</v>
      </c>
      <c r="W191" s="4">
        <v>-166325.75</v>
      </c>
      <c r="X191" s="4">
        <v>0</v>
      </c>
      <c r="Y191" s="4">
        <v>-5366.11</v>
      </c>
      <c r="Z191" s="4">
        <v>-813057.71</v>
      </c>
      <c r="AA191" s="4">
        <v>0</v>
      </c>
      <c r="AB191" s="4">
        <v>-430044</v>
      </c>
      <c r="AC191" s="4">
        <v>-2717.49</v>
      </c>
      <c r="AD191" s="4">
        <v>-432761.49</v>
      </c>
      <c r="AE191" s="4">
        <v>-137779.74</v>
      </c>
      <c r="AF191" s="4">
        <v>3888386.91</v>
      </c>
      <c r="AG191" s="4">
        <v>0</v>
      </c>
      <c r="AH191" s="4">
        <v>0</v>
      </c>
      <c r="AI191" s="4">
        <v>0</v>
      </c>
      <c r="AJ191" s="4">
        <v>0</v>
      </c>
      <c r="AK191" s="4">
        <v>477704</v>
      </c>
      <c r="AL191" s="4">
        <v>4366090.91</v>
      </c>
      <c r="AM191" s="4">
        <v>0</v>
      </c>
      <c r="AN191" s="4">
        <v>280824.92</v>
      </c>
      <c r="AO191" s="4">
        <v>0</v>
      </c>
      <c r="AP191" s="4">
        <v>0</v>
      </c>
      <c r="AQ191" s="4">
        <v>280824.92</v>
      </c>
      <c r="AR191" s="4">
        <v>3337466.02</v>
      </c>
      <c r="AS191" s="4">
        <v>4687958.44</v>
      </c>
      <c r="AT191" s="4">
        <v>4568014.8</v>
      </c>
      <c r="AU191" s="4">
        <v>136819.38</v>
      </c>
      <c r="AV191" s="4">
        <v>12730258.64</v>
      </c>
      <c r="AW191" s="4">
        <v>-10047191.2</v>
      </c>
      <c r="AX191" s="4">
        <v>-643467.1</v>
      </c>
      <c r="AY191" s="4">
        <v>477927.72</v>
      </c>
      <c r="AZ191" s="4">
        <v>-10212730.58</v>
      </c>
      <c r="BA191" s="4">
        <v>-706359.78</v>
      </c>
      <c r="BB191" s="4">
        <v>350320.99</v>
      </c>
      <c r="BC191" s="4">
        <v>813000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-192153.04</v>
      </c>
      <c r="BM191" s="4">
        <v>-192752.32</v>
      </c>
      <c r="BN191" s="4">
        <v>0</v>
      </c>
      <c r="BO191" s="4">
        <v>264808.17</v>
      </c>
      <c r="BP191" s="4">
        <v>2782336.23</v>
      </c>
      <c r="BQ191" s="4">
        <v>0</v>
      </c>
      <c r="BR191" s="4">
        <v>-171674</v>
      </c>
      <c r="BS191" s="4">
        <v>-197249.91</v>
      </c>
      <c r="BT191" s="4">
        <v>-368923.91</v>
      </c>
      <c r="BU191" s="4">
        <v>552203.4</v>
      </c>
      <c r="BV191" s="4">
        <v>3519463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3519463</v>
      </c>
      <c r="CC191" s="4">
        <v>0</v>
      </c>
      <c r="CD191" s="4">
        <v>833028.32</v>
      </c>
      <c r="CE191" s="4">
        <v>0</v>
      </c>
      <c r="CF191" s="4">
        <v>0</v>
      </c>
      <c r="CG191" s="4">
        <v>833028.32</v>
      </c>
      <c r="CH191" s="5">
        <v>3645334.4</v>
      </c>
      <c r="CI191" s="5">
        <v>5572694.07</v>
      </c>
      <c r="CJ191" s="5">
        <v>4803403.2</v>
      </c>
      <c r="CK191" s="5">
        <v>164132.23</v>
      </c>
      <c r="CL191" s="5">
        <v>14185563.9</v>
      </c>
      <c r="CM191" s="5">
        <v>-12817734.26</v>
      </c>
      <c r="CN191" s="5">
        <v>-526274.4</v>
      </c>
      <c r="CO191" s="5">
        <v>-643103.76</v>
      </c>
      <c r="CP191" s="5">
        <v>-13987112.42</v>
      </c>
      <c r="CQ191" s="5">
        <v>-1612421.04</v>
      </c>
      <c r="CR191" s="5">
        <v>462510.06</v>
      </c>
      <c r="CS191" s="5">
        <v>1549172.05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5">
        <v>0</v>
      </c>
      <c r="DA191" s="5">
        <v>0</v>
      </c>
      <c r="DB191" s="5">
        <v>-176400.57</v>
      </c>
      <c r="DC191" s="5">
        <v>-213237.51</v>
      </c>
      <c r="DD191" s="5">
        <v>0</v>
      </c>
      <c r="DE191" s="5">
        <v>222860.5</v>
      </c>
      <c r="DF191" s="5">
        <v>421311.98</v>
      </c>
      <c r="DG191" s="5">
        <v>0</v>
      </c>
      <c r="DH191" s="5">
        <v>-359960</v>
      </c>
      <c r="DI191" s="5">
        <v>0</v>
      </c>
      <c r="DJ191" s="5">
        <v>-359960</v>
      </c>
      <c r="DK191" s="5">
        <v>-123340.52</v>
      </c>
      <c r="DL191" s="5">
        <v>3159503</v>
      </c>
      <c r="DM191" s="5">
        <v>0</v>
      </c>
      <c r="DN191" s="5">
        <v>0</v>
      </c>
      <c r="DO191" s="5">
        <v>0</v>
      </c>
      <c r="DP191" s="5">
        <v>0</v>
      </c>
      <c r="DQ191" s="5">
        <v>0</v>
      </c>
      <c r="DR191" s="5">
        <v>3159503</v>
      </c>
      <c r="DS191" s="5">
        <v>0</v>
      </c>
      <c r="DT191" s="5">
        <v>709687.8</v>
      </c>
      <c r="DU191" s="5">
        <v>0</v>
      </c>
      <c r="DV191" s="5">
        <v>0</v>
      </c>
      <c r="DW191" s="5">
        <v>709687.8</v>
      </c>
      <c r="DX191" s="11">
        <f>('KOV järjest'!Z191+Z191+BP191+DF191)/CL191</f>
        <v>-0.4530319185971874</v>
      </c>
      <c r="DY191" s="11">
        <f t="shared" si="2"/>
        <v>0.17269776635386347</v>
      </c>
    </row>
    <row r="192" spans="1:129" ht="12.75">
      <c r="A192" s="3" t="s">
        <v>251</v>
      </c>
      <c r="B192" s="4">
        <v>828742.8</v>
      </c>
      <c r="C192" s="4">
        <v>1733170.79</v>
      </c>
      <c r="D192" s="4">
        <v>2402830.12</v>
      </c>
      <c r="E192" s="4">
        <v>23598.16</v>
      </c>
      <c r="F192" s="4">
        <v>4988341.87</v>
      </c>
      <c r="G192" s="4">
        <v>-9987263.41</v>
      </c>
      <c r="H192" s="4">
        <v>-440856.95</v>
      </c>
      <c r="I192" s="4">
        <v>-325840.15</v>
      </c>
      <c r="J192" s="4">
        <v>-10753960.51</v>
      </c>
      <c r="K192" s="4">
        <v>-1262429.5</v>
      </c>
      <c r="L192" s="4">
        <v>72172</v>
      </c>
      <c r="M192" s="4">
        <v>7186506.5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-19080.63</v>
      </c>
      <c r="W192" s="4">
        <v>-13500.89</v>
      </c>
      <c r="X192" s="4">
        <v>0</v>
      </c>
      <c r="Y192" s="4">
        <v>5977168.37</v>
      </c>
      <c r="Z192" s="4">
        <v>211549.73</v>
      </c>
      <c r="AA192" s="4">
        <v>600000</v>
      </c>
      <c r="AB192" s="4">
        <v>-274792.02</v>
      </c>
      <c r="AC192" s="4">
        <v>0</v>
      </c>
      <c r="AD192" s="4">
        <v>325207.98</v>
      </c>
      <c r="AE192" s="4">
        <v>281649.61</v>
      </c>
      <c r="AF192" s="4">
        <v>763087.28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763087.28</v>
      </c>
      <c r="AM192" s="4">
        <v>0</v>
      </c>
      <c r="AN192" s="4">
        <v>632835.37</v>
      </c>
      <c r="AO192" s="4">
        <v>0</v>
      </c>
      <c r="AP192" s="4">
        <v>0</v>
      </c>
      <c r="AQ192" s="4">
        <v>632835.37</v>
      </c>
      <c r="AR192" s="4">
        <v>392570.92</v>
      </c>
      <c r="AS192" s="4">
        <v>2147387.31</v>
      </c>
      <c r="AT192" s="4">
        <v>2424003.06</v>
      </c>
      <c r="AU192" s="4">
        <v>32390.4</v>
      </c>
      <c r="AV192" s="4">
        <v>4996351.69</v>
      </c>
      <c r="AW192" s="4">
        <v>-3990576.41</v>
      </c>
      <c r="AX192" s="4">
        <v>-241230.19</v>
      </c>
      <c r="AY192" s="4">
        <v>-227957.02</v>
      </c>
      <c r="AZ192" s="4">
        <v>-4459763.62</v>
      </c>
      <c r="BA192" s="4">
        <v>-619086.25</v>
      </c>
      <c r="BB192" s="4">
        <v>0</v>
      </c>
      <c r="BC192" s="4">
        <v>1617000</v>
      </c>
      <c r="BD192" s="4">
        <v>-1000084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-48499.5</v>
      </c>
      <c r="BM192" s="4">
        <v>-49820.22</v>
      </c>
      <c r="BN192" s="4">
        <v>0</v>
      </c>
      <c r="BO192" s="4">
        <v>-50669.75</v>
      </c>
      <c r="BP192" s="4">
        <v>485918.32</v>
      </c>
      <c r="BQ192" s="4">
        <v>431545</v>
      </c>
      <c r="BR192" s="4">
        <v>-363087.28</v>
      </c>
      <c r="BS192" s="4">
        <v>0</v>
      </c>
      <c r="BT192" s="4">
        <v>68457.72</v>
      </c>
      <c r="BU192" s="4">
        <v>-104305.34</v>
      </c>
      <c r="BV192" s="4">
        <v>831545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831545</v>
      </c>
      <c r="CC192" s="4">
        <v>0</v>
      </c>
      <c r="CD192" s="4">
        <v>528530.03</v>
      </c>
      <c r="CE192" s="4">
        <v>0</v>
      </c>
      <c r="CF192" s="4">
        <v>0</v>
      </c>
      <c r="CG192" s="4">
        <v>528530.03</v>
      </c>
      <c r="CH192" s="4">
        <v>154494.32</v>
      </c>
      <c r="CI192" s="4">
        <v>2461379.88</v>
      </c>
      <c r="CJ192" s="4">
        <v>2118694.2</v>
      </c>
      <c r="CK192" s="4">
        <v>30672.71</v>
      </c>
      <c r="CL192" s="4">
        <v>4765241.11</v>
      </c>
      <c r="CM192" s="4">
        <v>-3705664.18</v>
      </c>
      <c r="CN192" s="4">
        <v>-258924.68</v>
      </c>
      <c r="CO192" s="4">
        <v>-122701.29</v>
      </c>
      <c r="CP192" s="4">
        <v>-4087290.15</v>
      </c>
      <c r="CQ192" s="4">
        <v>-103816</v>
      </c>
      <c r="CR192" s="4">
        <v>0</v>
      </c>
      <c r="CS192" s="4">
        <v>2004000</v>
      </c>
      <c r="CT192" s="4">
        <v>-1600000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-37734.62</v>
      </c>
      <c r="DC192" s="4">
        <v>-38839.01</v>
      </c>
      <c r="DD192" s="4">
        <v>0</v>
      </c>
      <c r="DE192" s="4">
        <v>262449.38</v>
      </c>
      <c r="DF192" s="4">
        <v>940400.34</v>
      </c>
      <c r="DG192" s="4">
        <v>0</v>
      </c>
      <c r="DH192" s="4">
        <v>-330000</v>
      </c>
      <c r="DI192" s="4">
        <v>0</v>
      </c>
      <c r="DJ192" s="4">
        <v>-330000</v>
      </c>
      <c r="DK192" s="4">
        <v>406547.49</v>
      </c>
      <c r="DL192" s="4">
        <v>501545</v>
      </c>
      <c r="DM192" s="4">
        <v>0</v>
      </c>
      <c r="DN192" s="4">
        <v>0</v>
      </c>
      <c r="DO192" s="4">
        <v>0</v>
      </c>
      <c r="DP192" s="4">
        <v>0</v>
      </c>
      <c r="DQ192" s="4">
        <v>0</v>
      </c>
      <c r="DR192" s="4">
        <v>501545</v>
      </c>
      <c r="DS192" s="4">
        <v>0</v>
      </c>
      <c r="DT192" s="4">
        <v>935077.52</v>
      </c>
      <c r="DU192" s="4">
        <v>0</v>
      </c>
      <c r="DV192" s="4">
        <v>0</v>
      </c>
      <c r="DW192" s="4">
        <v>935077.52</v>
      </c>
      <c r="DX192" s="11">
        <f>('KOV järjest'!Z192+Z192+BP192+DF192)/CL192</f>
        <v>0.3017094175954509</v>
      </c>
      <c r="DY192" s="11">
        <f t="shared" si="2"/>
        <v>0</v>
      </c>
    </row>
    <row r="193" spans="1:129" ht="12.75">
      <c r="A193" s="3" t="s">
        <v>252</v>
      </c>
      <c r="B193" s="4">
        <v>924860.79</v>
      </c>
      <c r="C193" s="4">
        <v>11716876.05</v>
      </c>
      <c r="D193" s="4">
        <v>9051850.22</v>
      </c>
      <c r="E193" s="4">
        <v>107216.72</v>
      </c>
      <c r="F193" s="4">
        <v>21800803.78</v>
      </c>
      <c r="G193" s="4">
        <v>-16166433.84</v>
      </c>
      <c r="H193" s="4">
        <v>-902860.69</v>
      </c>
      <c r="I193" s="4">
        <v>-1549565.6</v>
      </c>
      <c r="J193" s="4">
        <v>-18618860.13</v>
      </c>
      <c r="K193" s="4">
        <v>-4658639.11</v>
      </c>
      <c r="L193" s="4">
        <v>26000</v>
      </c>
      <c r="M193" s="4">
        <v>2619772.69</v>
      </c>
      <c r="N193" s="4">
        <v>-1355864.68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-27894.4</v>
      </c>
      <c r="W193" s="4">
        <v>-49331.57</v>
      </c>
      <c r="X193" s="4">
        <v>0</v>
      </c>
      <c r="Y193" s="4">
        <v>-3396625.5</v>
      </c>
      <c r="Z193" s="4">
        <v>-214681.85</v>
      </c>
      <c r="AA193" s="4">
        <v>3433057.38</v>
      </c>
      <c r="AB193" s="4">
        <v>-2000951.8</v>
      </c>
      <c r="AC193" s="4">
        <v>0</v>
      </c>
      <c r="AD193" s="4">
        <v>1432105.58</v>
      </c>
      <c r="AE193" s="4">
        <v>-944605.55</v>
      </c>
      <c r="AF193" s="4">
        <v>3267611.62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3267611.62</v>
      </c>
      <c r="AM193" s="4">
        <v>0</v>
      </c>
      <c r="AN193" s="4">
        <v>1953124.27</v>
      </c>
      <c r="AO193" s="4">
        <v>0</v>
      </c>
      <c r="AP193" s="4">
        <v>0</v>
      </c>
      <c r="AQ193" s="4">
        <v>1953124.27</v>
      </c>
      <c r="AR193" s="4">
        <v>1146316.85</v>
      </c>
      <c r="AS193" s="4">
        <v>13756194.27</v>
      </c>
      <c r="AT193" s="4">
        <v>9198658.75</v>
      </c>
      <c r="AU193" s="4">
        <v>123338.2</v>
      </c>
      <c r="AV193" s="4">
        <v>24224508.07</v>
      </c>
      <c r="AW193" s="4">
        <v>-17869489.51</v>
      </c>
      <c r="AX193" s="4">
        <v>-1218476.56</v>
      </c>
      <c r="AY193" s="4">
        <v>-1922868.14</v>
      </c>
      <c r="AZ193" s="4">
        <v>-21010834.21</v>
      </c>
      <c r="BA193" s="4">
        <v>-5796575.16</v>
      </c>
      <c r="BB193" s="4">
        <v>211705</v>
      </c>
      <c r="BC193" s="4">
        <v>2491000</v>
      </c>
      <c r="BD193" s="4">
        <v>0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-29500</v>
      </c>
      <c r="BK193" s="4">
        <v>8100</v>
      </c>
      <c r="BL193" s="4">
        <v>-22970.53</v>
      </c>
      <c r="BM193" s="4">
        <v>-97610.17</v>
      </c>
      <c r="BN193" s="4">
        <v>0</v>
      </c>
      <c r="BO193" s="4">
        <v>-3138240.69</v>
      </c>
      <c r="BP193" s="4">
        <v>75433.17</v>
      </c>
      <c r="BQ193" s="4">
        <v>269057.39</v>
      </c>
      <c r="BR193" s="4">
        <v>-1067548.65</v>
      </c>
      <c r="BS193" s="4">
        <v>0</v>
      </c>
      <c r="BT193" s="4">
        <v>-798491.26</v>
      </c>
      <c r="BU193" s="4">
        <v>-938178.36</v>
      </c>
      <c r="BV193" s="4">
        <v>2469120.36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2469120.36</v>
      </c>
      <c r="CC193" s="4">
        <v>0</v>
      </c>
      <c r="CD193" s="4">
        <v>1014945.91</v>
      </c>
      <c r="CE193" s="4">
        <v>0</v>
      </c>
      <c r="CF193" s="4">
        <v>0</v>
      </c>
      <c r="CG193" s="4">
        <v>1014945.91</v>
      </c>
      <c r="CH193" s="5">
        <v>1494922.69</v>
      </c>
      <c r="CI193" s="5">
        <v>17507806.23</v>
      </c>
      <c r="CJ193" s="5">
        <v>11755651.65</v>
      </c>
      <c r="CK193" s="5">
        <v>115915.12</v>
      </c>
      <c r="CL193" s="5">
        <v>30874295.69</v>
      </c>
      <c r="CM193" s="5">
        <v>-21078399.74</v>
      </c>
      <c r="CN193" s="5">
        <v>-985663.3</v>
      </c>
      <c r="CO193" s="5">
        <v>-2177010.95</v>
      </c>
      <c r="CP193" s="5">
        <v>-24241073.99</v>
      </c>
      <c r="CQ193" s="5">
        <v>-6302284.38</v>
      </c>
      <c r="CR193" s="5">
        <v>16500</v>
      </c>
      <c r="CS193" s="5">
        <v>4026447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v>0</v>
      </c>
      <c r="DA193" s="5">
        <v>11200</v>
      </c>
      <c r="DB193" s="5">
        <v>110018.75</v>
      </c>
      <c r="DC193" s="5">
        <v>-83384.29</v>
      </c>
      <c r="DD193" s="5">
        <v>0</v>
      </c>
      <c r="DE193" s="5">
        <v>-2138118.63</v>
      </c>
      <c r="DF193" s="5">
        <v>4495103.07</v>
      </c>
      <c r="DG193" s="5">
        <v>0</v>
      </c>
      <c r="DH193" s="5">
        <v>-896508.01</v>
      </c>
      <c r="DI193" s="5">
        <v>0</v>
      </c>
      <c r="DJ193" s="5">
        <v>-896508.01</v>
      </c>
      <c r="DK193" s="5">
        <v>3317502.45</v>
      </c>
      <c r="DL193" s="5">
        <v>1568308.1</v>
      </c>
      <c r="DM193" s="5">
        <v>0</v>
      </c>
      <c r="DN193" s="5">
        <v>0</v>
      </c>
      <c r="DO193" s="5">
        <v>0</v>
      </c>
      <c r="DP193" s="5">
        <v>0</v>
      </c>
      <c r="DQ193" s="5">
        <v>0</v>
      </c>
      <c r="DR193" s="5">
        <v>1568308.1</v>
      </c>
      <c r="DS193" s="5">
        <v>0</v>
      </c>
      <c r="DT193" s="5">
        <v>4332448.36</v>
      </c>
      <c r="DU193" s="5">
        <v>0</v>
      </c>
      <c r="DV193" s="5">
        <v>0</v>
      </c>
      <c r="DW193" s="5">
        <v>4332448.36</v>
      </c>
      <c r="DX193" s="11">
        <f>('KOV järjest'!Z193+Z193+BP193+DF193)/CL193</f>
        <v>0.18509547933917583</v>
      </c>
      <c r="DY193" s="11">
        <f t="shared" si="2"/>
        <v>0</v>
      </c>
    </row>
    <row r="194" spans="1:129" ht="12.75">
      <c r="A194" s="3" t="s">
        <v>253</v>
      </c>
      <c r="B194" s="4">
        <v>2569513.06</v>
      </c>
      <c r="C194" s="4">
        <v>8871725.63</v>
      </c>
      <c r="D194" s="4">
        <v>11575201.14</v>
      </c>
      <c r="E194" s="4">
        <v>99516.48</v>
      </c>
      <c r="F194" s="4">
        <v>23115956.31</v>
      </c>
      <c r="G194" s="4">
        <v>-18038063.43</v>
      </c>
      <c r="H194" s="4">
        <v>-2065386.14</v>
      </c>
      <c r="I194" s="4">
        <v>-2704665.31</v>
      </c>
      <c r="J194" s="4">
        <v>-22808114.88</v>
      </c>
      <c r="K194" s="4">
        <v>-10541891.09</v>
      </c>
      <c r="L194" s="4">
        <v>129430</v>
      </c>
      <c r="M194" s="4">
        <v>3330423.4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-43021.97</v>
      </c>
      <c r="W194" s="4">
        <v>-43073.33</v>
      </c>
      <c r="X194" s="4">
        <v>0</v>
      </c>
      <c r="Y194" s="4">
        <v>-7125059.66</v>
      </c>
      <c r="Z194" s="4">
        <v>-6817218.23</v>
      </c>
      <c r="AA194" s="4">
        <v>6649576.27</v>
      </c>
      <c r="AB194" s="4">
        <v>-40326.54</v>
      </c>
      <c r="AC194" s="4">
        <v>0</v>
      </c>
      <c r="AD194" s="4">
        <v>6609249.73</v>
      </c>
      <c r="AE194" s="4">
        <v>-806874.07</v>
      </c>
      <c r="AF194" s="4">
        <v>6609249.73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6609249.73</v>
      </c>
      <c r="AM194" s="4">
        <v>0</v>
      </c>
      <c r="AN194" s="4">
        <v>1518485.75</v>
      </c>
      <c r="AO194" s="4">
        <v>0</v>
      </c>
      <c r="AP194" s="4">
        <v>0</v>
      </c>
      <c r="AQ194" s="4">
        <v>1518485.75</v>
      </c>
      <c r="AR194" s="4">
        <v>2989419.54</v>
      </c>
      <c r="AS194" s="4">
        <v>10654305.55</v>
      </c>
      <c r="AT194" s="4">
        <v>13647871.47</v>
      </c>
      <c r="AU194" s="4">
        <v>202625.02</v>
      </c>
      <c r="AV194" s="4">
        <v>27494221.58</v>
      </c>
      <c r="AW194" s="4">
        <v>-21297600.17</v>
      </c>
      <c r="AX194" s="4">
        <v>-2126099.38</v>
      </c>
      <c r="AY194" s="4">
        <v>-2843127.05</v>
      </c>
      <c r="AZ194" s="4">
        <v>-26266826.6</v>
      </c>
      <c r="BA194" s="4">
        <v>-10569327.31</v>
      </c>
      <c r="BB194" s="4">
        <v>152000</v>
      </c>
      <c r="BC194" s="4">
        <v>9195463</v>
      </c>
      <c r="BD194" s="4">
        <v>0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-390636.66</v>
      </c>
      <c r="BM194" s="4">
        <v>-389627.64</v>
      </c>
      <c r="BN194" s="4">
        <v>0</v>
      </c>
      <c r="BO194" s="4">
        <v>-1612500.97</v>
      </c>
      <c r="BP194" s="4">
        <v>-385105.99</v>
      </c>
      <c r="BQ194" s="4">
        <v>8498935.35</v>
      </c>
      <c r="BR194" s="4">
        <v>-518832.38</v>
      </c>
      <c r="BS194" s="4">
        <v>0</v>
      </c>
      <c r="BT194" s="4">
        <v>7980102.97</v>
      </c>
      <c r="BU194" s="4">
        <v>1800029.05</v>
      </c>
      <c r="BV194" s="4">
        <v>14591076.09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14591076.09</v>
      </c>
      <c r="CC194" s="4">
        <v>0</v>
      </c>
      <c r="CD194" s="4">
        <v>3318514.8</v>
      </c>
      <c r="CE194" s="4">
        <v>0</v>
      </c>
      <c r="CF194" s="4">
        <v>0</v>
      </c>
      <c r="CG194" s="4">
        <v>3318514.8</v>
      </c>
      <c r="CH194" s="4">
        <v>2865417.82</v>
      </c>
      <c r="CI194" s="4">
        <v>13463569.1</v>
      </c>
      <c r="CJ194" s="4">
        <v>15731025.12</v>
      </c>
      <c r="CK194" s="4">
        <v>348154.03</v>
      </c>
      <c r="CL194" s="4">
        <v>32408166.07</v>
      </c>
      <c r="CM194" s="4">
        <v>-26088310.95</v>
      </c>
      <c r="CN194" s="4">
        <v>-1686661.72</v>
      </c>
      <c r="CO194" s="4">
        <v>-4172735.2</v>
      </c>
      <c r="CP194" s="4">
        <v>-31947707.87</v>
      </c>
      <c r="CQ194" s="4">
        <v>-15381475.88</v>
      </c>
      <c r="CR194" s="4">
        <v>30000</v>
      </c>
      <c r="CS194" s="4">
        <v>9337515.74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-295907.33</v>
      </c>
      <c r="DC194" s="4">
        <v>-428283.03</v>
      </c>
      <c r="DD194" s="4">
        <v>0</v>
      </c>
      <c r="DE194" s="4">
        <v>-6309867.47</v>
      </c>
      <c r="DF194" s="4">
        <v>-5849409.27</v>
      </c>
      <c r="DG194" s="4">
        <v>3500000.58</v>
      </c>
      <c r="DH194" s="4">
        <v>-5592522.89</v>
      </c>
      <c r="DI194" s="4">
        <v>0</v>
      </c>
      <c r="DJ194" s="4">
        <v>-2092522.31</v>
      </c>
      <c r="DK194" s="4">
        <v>-1136324.96</v>
      </c>
      <c r="DL194" s="4">
        <v>12501710.55</v>
      </c>
      <c r="DM194" s="4">
        <v>0</v>
      </c>
      <c r="DN194" s="4">
        <v>0</v>
      </c>
      <c r="DO194" s="4">
        <v>0</v>
      </c>
      <c r="DP194" s="4">
        <v>0</v>
      </c>
      <c r="DQ194" s="4">
        <v>0</v>
      </c>
      <c r="DR194" s="4">
        <v>12501710.55</v>
      </c>
      <c r="DS194" s="4">
        <v>0</v>
      </c>
      <c r="DT194" s="4">
        <v>2182189.84</v>
      </c>
      <c r="DU194" s="4">
        <v>0</v>
      </c>
      <c r="DV194" s="4">
        <v>0</v>
      </c>
      <c r="DW194" s="4">
        <v>2182189.84</v>
      </c>
      <c r="DX194" s="11">
        <f>('KOV järjest'!Z194+Z194+BP194+DF194)/CL194</f>
        <v>-0.39833094017467185</v>
      </c>
      <c r="DY194" s="11">
        <f t="shared" si="2"/>
        <v>0.318423470421324</v>
      </c>
    </row>
    <row r="195" spans="1:129" ht="12.75">
      <c r="A195" s="3" t="s">
        <v>254</v>
      </c>
      <c r="B195" s="4">
        <v>1080268.08</v>
      </c>
      <c r="C195" s="4">
        <v>2740023.99</v>
      </c>
      <c r="D195" s="4">
        <v>2445434.71</v>
      </c>
      <c r="E195" s="4">
        <v>426058.01</v>
      </c>
      <c r="F195" s="4">
        <v>6691784.79</v>
      </c>
      <c r="G195" s="4">
        <v>-5240826.22</v>
      </c>
      <c r="H195" s="4">
        <v>-542244.17</v>
      </c>
      <c r="I195" s="4">
        <v>-295346.67</v>
      </c>
      <c r="J195" s="4">
        <v>-6078417.06</v>
      </c>
      <c r="K195" s="4">
        <v>-26672.6</v>
      </c>
      <c r="L195" s="4">
        <v>4200</v>
      </c>
      <c r="M195" s="4">
        <v>244800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-10242.55</v>
      </c>
      <c r="W195" s="4">
        <v>-10409.29</v>
      </c>
      <c r="X195" s="4">
        <v>0</v>
      </c>
      <c r="Y195" s="4">
        <v>212084.85</v>
      </c>
      <c r="Z195" s="4">
        <v>825452.58</v>
      </c>
      <c r="AA195" s="4">
        <v>0</v>
      </c>
      <c r="AB195" s="4">
        <v>-138468</v>
      </c>
      <c r="AC195" s="4">
        <v>0</v>
      </c>
      <c r="AD195" s="4">
        <v>-138468</v>
      </c>
      <c r="AE195" s="4">
        <v>779246.89</v>
      </c>
      <c r="AF195" s="4">
        <v>239988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239988</v>
      </c>
      <c r="AM195" s="4">
        <v>0</v>
      </c>
      <c r="AN195" s="4">
        <v>1052126.25</v>
      </c>
      <c r="AO195" s="4">
        <v>0</v>
      </c>
      <c r="AP195" s="4">
        <v>0</v>
      </c>
      <c r="AQ195" s="4">
        <v>1052126.25</v>
      </c>
      <c r="AR195" s="4">
        <v>1015214.75</v>
      </c>
      <c r="AS195" s="4">
        <v>3221417.64</v>
      </c>
      <c r="AT195" s="4">
        <v>2325470.6</v>
      </c>
      <c r="AU195" s="4">
        <v>859964.51</v>
      </c>
      <c r="AV195" s="4">
        <v>7422067.5</v>
      </c>
      <c r="AW195" s="4">
        <v>-6151368.78</v>
      </c>
      <c r="AX195" s="4">
        <v>-534225.89</v>
      </c>
      <c r="AY195" s="4">
        <v>-411517.07</v>
      </c>
      <c r="AZ195" s="4">
        <v>-7097111.74</v>
      </c>
      <c r="BA195" s="4">
        <v>-721630</v>
      </c>
      <c r="BB195" s="4">
        <v>257504.15</v>
      </c>
      <c r="BC195" s="4">
        <v>1181666</v>
      </c>
      <c r="BD195" s="4">
        <v>-25426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-13673.78</v>
      </c>
      <c r="BM195" s="4">
        <v>-14356.01</v>
      </c>
      <c r="BN195" s="4">
        <v>0</v>
      </c>
      <c r="BO195" s="4">
        <v>678440.37</v>
      </c>
      <c r="BP195" s="4">
        <v>1003396.13</v>
      </c>
      <c r="BQ195" s="4">
        <v>300000</v>
      </c>
      <c r="BR195" s="4">
        <v>-89228</v>
      </c>
      <c r="BS195" s="4">
        <v>0</v>
      </c>
      <c r="BT195" s="4">
        <v>210772</v>
      </c>
      <c r="BU195" s="4">
        <v>405471.26</v>
      </c>
      <c r="BV195" s="4">
        <v>450760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450760</v>
      </c>
      <c r="CC195" s="4">
        <v>0</v>
      </c>
      <c r="CD195" s="4">
        <v>1457597.51</v>
      </c>
      <c r="CE195" s="4">
        <v>0</v>
      </c>
      <c r="CF195" s="4">
        <v>0</v>
      </c>
      <c r="CG195" s="4">
        <v>1457597.51</v>
      </c>
      <c r="CH195" s="4">
        <v>914974.44</v>
      </c>
      <c r="CI195" s="4">
        <v>3627603.72</v>
      </c>
      <c r="CJ195" s="4">
        <v>2362927.05</v>
      </c>
      <c r="CK195" s="4">
        <v>772874.6</v>
      </c>
      <c r="CL195" s="4">
        <v>7678379.8100000005</v>
      </c>
      <c r="CM195" s="4">
        <v>-7057442.89</v>
      </c>
      <c r="CN195" s="4">
        <v>-543444.9</v>
      </c>
      <c r="CO195" s="4">
        <v>-763949.92</v>
      </c>
      <c r="CP195" s="4">
        <v>-8364837.71</v>
      </c>
      <c r="CQ195" s="4">
        <v>-2284089.36</v>
      </c>
      <c r="CR195" s="4">
        <v>3125</v>
      </c>
      <c r="CS195" s="4">
        <v>2034728.77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-15206.2</v>
      </c>
      <c r="DC195" s="4">
        <v>-17680.59</v>
      </c>
      <c r="DD195" s="4">
        <v>0</v>
      </c>
      <c r="DE195" s="4">
        <v>-261441.79</v>
      </c>
      <c r="DF195" s="4">
        <v>-947899.69</v>
      </c>
      <c r="DG195" s="4">
        <v>650000</v>
      </c>
      <c r="DH195" s="4">
        <v>-369743.13</v>
      </c>
      <c r="DI195" s="4">
        <v>0</v>
      </c>
      <c r="DJ195" s="4">
        <v>280256.87</v>
      </c>
      <c r="DK195" s="4">
        <v>-490384.16</v>
      </c>
      <c r="DL195" s="4">
        <v>731016.87</v>
      </c>
      <c r="DM195" s="4">
        <v>0</v>
      </c>
      <c r="DN195" s="4">
        <v>0</v>
      </c>
      <c r="DO195" s="4">
        <v>0</v>
      </c>
      <c r="DP195" s="4">
        <v>0</v>
      </c>
      <c r="DQ195" s="4">
        <v>0</v>
      </c>
      <c r="DR195" s="4">
        <v>731016.87</v>
      </c>
      <c r="DS195" s="4">
        <v>0</v>
      </c>
      <c r="DT195" s="4">
        <v>967213.35</v>
      </c>
      <c r="DU195" s="4">
        <v>0</v>
      </c>
      <c r="DV195" s="4">
        <v>0</v>
      </c>
      <c r="DW195" s="4">
        <v>967213.35</v>
      </c>
      <c r="DX195" s="11">
        <f>('KOV järjest'!Z195+Z195+BP195+DF195)/CL195</f>
        <v>0.13193118406056029</v>
      </c>
      <c r="DY195" s="11">
        <f t="shared" si="2"/>
        <v>0</v>
      </c>
    </row>
    <row r="196" spans="1:129" ht="12.75">
      <c r="A196" s="3" t="s">
        <v>255</v>
      </c>
      <c r="B196" s="4">
        <v>1497077.59</v>
      </c>
      <c r="C196" s="4">
        <v>6091713.91</v>
      </c>
      <c r="D196" s="4">
        <v>9693262.29</v>
      </c>
      <c r="E196" s="4">
        <v>247303.74</v>
      </c>
      <c r="F196" s="4">
        <v>17529357.53</v>
      </c>
      <c r="G196" s="4">
        <v>-13216761.96</v>
      </c>
      <c r="H196" s="4">
        <v>-1931851.91</v>
      </c>
      <c r="I196" s="4">
        <v>-884910.84</v>
      </c>
      <c r="J196" s="4">
        <v>-16033524.71</v>
      </c>
      <c r="K196" s="4">
        <v>-4231240.01</v>
      </c>
      <c r="L196" s="4">
        <v>7000</v>
      </c>
      <c r="M196" s="4">
        <v>3476202.98</v>
      </c>
      <c r="N196" s="4">
        <v>-35000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9120.21</v>
      </c>
      <c r="W196" s="4">
        <v>-17539.7</v>
      </c>
      <c r="X196" s="4">
        <v>0</v>
      </c>
      <c r="Y196" s="4">
        <v>-773916.82</v>
      </c>
      <c r="Z196" s="4">
        <v>721916</v>
      </c>
      <c r="AA196" s="4">
        <v>0</v>
      </c>
      <c r="AB196" s="4">
        <v>-161736.28</v>
      </c>
      <c r="AC196" s="4">
        <v>0</v>
      </c>
      <c r="AD196" s="4">
        <v>-161736.28</v>
      </c>
      <c r="AE196" s="4">
        <v>53452.9</v>
      </c>
      <c r="AF196" s="4">
        <v>465784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465784</v>
      </c>
      <c r="AM196" s="4">
        <v>0</v>
      </c>
      <c r="AN196" s="4">
        <v>97258.98</v>
      </c>
      <c r="AO196" s="4">
        <v>789700</v>
      </c>
      <c r="AP196" s="4">
        <v>0</v>
      </c>
      <c r="AQ196" s="4">
        <v>886958.98</v>
      </c>
      <c r="AR196" s="4">
        <v>1470276.92</v>
      </c>
      <c r="AS196" s="4">
        <v>7249456.26</v>
      </c>
      <c r="AT196" s="4">
        <v>10745095.17</v>
      </c>
      <c r="AU196" s="4">
        <v>245459.76</v>
      </c>
      <c r="AV196" s="4">
        <v>19710288.11</v>
      </c>
      <c r="AW196" s="4">
        <v>-14484030.71</v>
      </c>
      <c r="AX196" s="4">
        <v>-1717406.02</v>
      </c>
      <c r="AY196" s="4">
        <v>-1647596.11</v>
      </c>
      <c r="AZ196" s="4">
        <v>-17849032.84</v>
      </c>
      <c r="BA196" s="4">
        <v>-5312928.58</v>
      </c>
      <c r="BB196" s="4">
        <v>55500</v>
      </c>
      <c r="BC196" s="4">
        <v>4166928.72</v>
      </c>
      <c r="BD196" s="4">
        <v>408358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30230.83</v>
      </c>
      <c r="BM196" s="4">
        <v>-12783.42</v>
      </c>
      <c r="BN196" s="4">
        <v>0</v>
      </c>
      <c r="BO196" s="4">
        <v>-651911.03</v>
      </c>
      <c r="BP196" s="4">
        <v>1209344.24</v>
      </c>
      <c r="BQ196" s="4">
        <v>0</v>
      </c>
      <c r="BR196" s="4">
        <v>-110772</v>
      </c>
      <c r="BS196" s="4">
        <v>0</v>
      </c>
      <c r="BT196" s="4">
        <v>-110772</v>
      </c>
      <c r="BU196" s="4">
        <v>717906.76</v>
      </c>
      <c r="BV196" s="4">
        <v>355012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355012</v>
      </c>
      <c r="CC196" s="4">
        <v>0</v>
      </c>
      <c r="CD196" s="4">
        <v>26665.74</v>
      </c>
      <c r="CE196" s="4">
        <v>1578200</v>
      </c>
      <c r="CF196" s="4">
        <v>0</v>
      </c>
      <c r="CG196" s="4">
        <v>1604865.74</v>
      </c>
      <c r="CH196" s="4">
        <v>1455795.46</v>
      </c>
      <c r="CI196" s="4">
        <v>9326878.01</v>
      </c>
      <c r="CJ196" s="4">
        <v>13478815.36</v>
      </c>
      <c r="CK196" s="4">
        <v>267012.1</v>
      </c>
      <c r="CL196" s="4">
        <v>24528500.93</v>
      </c>
      <c r="CM196" s="4">
        <v>-18278124.22</v>
      </c>
      <c r="CN196" s="4">
        <v>-2145503.02</v>
      </c>
      <c r="CO196" s="4">
        <v>-1677742.81</v>
      </c>
      <c r="CP196" s="4">
        <v>-22101370.05</v>
      </c>
      <c r="CQ196" s="4">
        <v>-4046503.2</v>
      </c>
      <c r="CR196" s="4">
        <v>46610.17</v>
      </c>
      <c r="CS196" s="4">
        <v>2159209.91</v>
      </c>
      <c r="CT196" s="4">
        <v>0</v>
      </c>
      <c r="CU196" s="4">
        <v>0</v>
      </c>
      <c r="CV196" s="4">
        <v>-14000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236649.27</v>
      </c>
      <c r="DC196" s="4">
        <v>-6772.76</v>
      </c>
      <c r="DD196" s="4">
        <v>0</v>
      </c>
      <c r="DE196" s="4">
        <v>-1618033.85</v>
      </c>
      <c r="DF196" s="4">
        <v>809097.03</v>
      </c>
      <c r="DG196" s="4">
        <v>0</v>
      </c>
      <c r="DH196" s="4">
        <v>-110772</v>
      </c>
      <c r="DI196" s="4">
        <v>0</v>
      </c>
      <c r="DJ196" s="4">
        <v>-110772</v>
      </c>
      <c r="DK196" s="4">
        <v>85558.95</v>
      </c>
      <c r="DL196" s="4">
        <v>244240</v>
      </c>
      <c r="DM196" s="4">
        <v>0</v>
      </c>
      <c r="DN196" s="4">
        <v>0</v>
      </c>
      <c r="DO196" s="4">
        <v>0</v>
      </c>
      <c r="DP196" s="4">
        <v>0</v>
      </c>
      <c r="DQ196" s="4">
        <v>0</v>
      </c>
      <c r="DR196" s="4">
        <v>244240</v>
      </c>
      <c r="DS196" s="4">
        <v>0</v>
      </c>
      <c r="DT196" s="4">
        <v>73124.69</v>
      </c>
      <c r="DU196" s="4">
        <v>1617300</v>
      </c>
      <c r="DV196" s="4">
        <v>0</v>
      </c>
      <c r="DW196" s="4">
        <v>1690424.69</v>
      </c>
      <c r="DX196" s="11">
        <f>('KOV järjest'!Z196+Z196+BP196+DF196)/CL196</f>
        <v>0.10584265248858808</v>
      </c>
      <c r="DY196" s="11">
        <f t="shared" si="2"/>
        <v>0</v>
      </c>
    </row>
    <row r="197" spans="1:129" ht="12.75">
      <c r="A197" s="3" t="s">
        <v>256</v>
      </c>
      <c r="B197" s="4">
        <v>8691018</v>
      </c>
      <c r="C197" s="4">
        <v>12625761.62</v>
      </c>
      <c r="D197" s="4">
        <v>14921997.32</v>
      </c>
      <c r="E197" s="4">
        <v>108174.18</v>
      </c>
      <c r="F197" s="4">
        <v>36346951.12</v>
      </c>
      <c r="G197" s="4">
        <v>-28356754.03</v>
      </c>
      <c r="H197" s="4">
        <v>-2866941.6</v>
      </c>
      <c r="I197" s="4">
        <v>-2870128.83</v>
      </c>
      <c r="J197" s="4">
        <v>-34093824.46</v>
      </c>
      <c r="K197" s="4">
        <v>-9952426.34</v>
      </c>
      <c r="L197" s="4">
        <v>47000</v>
      </c>
      <c r="M197" s="4">
        <v>7323560.04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-296187.76</v>
      </c>
      <c r="W197" s="4">
        <v>-351035.02</v>
      </c>
      <c r="X197" s="4">
        <v>0</v>
      </c>
      <c r="Y197" s="4">
        <v>-2878054.06</v>
      </c>
      <c r="Z197" s="4">
        <v>-624927.4</v>
      </c>
      <c r="AA197" s="4">
        <v>6315000</v>
      </c>
      <c r="AB197" s="4">
        <v>-5545927.1</v>
      </c>
      <c r="AC197" s="4">
        <v>0</v>
      </c>
      <c r="AD197" s="4">
        <v>769072.9</v>
      </c>
      <c r="AE197" s="4">
        <v>-4215.68</v>
      </c>
      <c r="AF197" s="4">
        <v>9276527.97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9276527.97</v>
      </c>
      <c r="AM197" s="4">
        <v>0</v>
      </c>
      <c r="AN197" s="4">
        <v>1345202.64</v>
      </c>
      <c r="AO197" s="4">
        <v>1019078</v>
      </c>
      <c r="AP197" s="4">
        <v>0</v>
      </c>
      <c r="AQ197" s="4">
        <v>2364280.64</v>
      </c>
      <c r="AR197" s="4">
        <v>10138959.04</v>
      </c>
      <c r="AS197" s="4">
        <v>15603955.02</v>
      </c>
      <c r="AT197" s="4">
        <v>17427080.95</v>
      </c>
      <c r="AU197" s="4">
        <v>122966.65</v>
      </c>
      <c r="AV197" s="4">
        <v>43292961.66</v>
      </c>
      <c r="AW197" s="4">
        <v>-31670534.4</v>
      </c>
      <c r="AX197" s="4">
        <v>-3042297.46</v>
      </c>
      <c r="AY197" s="4">
        <v>-2572301.35</v>
      </c>
      <c r="AZ197" s="4">
        <v>-37285133.21</v>
      </c>
      <c r="BA197" s="4">
        <v>-7873599.99</v>
      </c>
      <c r="BB197" s="4">
        <v>134000</v>
      </c>
      <c r="BC197" s="4">
        <v>4274376.54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-266498.86</v>
      </c>
      <c r="BM197" s="4">
        <v>-381291.18</v>
      </c>
      <c r="BN197" s="4">
        <v>0</v>
      </c>
      <c r="BO197" s="4">
        <v>-3731722.31</v>
      </c>
      <c r="BP197" s="4">
        <v>2276106.14</v>
      </c>
      <c r="BQ197" s="4">
        <v>2424902.08</v>
      </c>
      <c r="BR197" s="4">
        <v>-1584524.83</v>
      </c>
      <c r="BS197" s="4">
        <v>0</v>
      </c>
      <c r="BT197" s="4">
        <v>840377.25</v>
      </c>
      <c r="BU197" s="4">
        <v>2720274.91</v>
      </c>
      <c r="BV197" s="4">
        <v>10116905.22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10116905.22</v>
      </c>
      <c r="CC197" s="4">
        <v>0</v>
      </c>
      <c r="CD197" s="4">
        <v>3379856.55</v>
      </c>
      <c r="CE197" s="4">
        <v>1704699</v>
      </c>
      <c r="CF197" s="4">
        <v>0</v>
      </c>
      <c r="CG197" s="4">
        <v>5084555.55</v>
      </c>
      <c r="CH197" s="4">
        <v>12595003.13</v>
      </c>
      <c r="CI197" s="4">
        <v>19790225.78</v>
      </c>
      <c r="CJ197" s="4">
        <v>20115708.64</v>
      </c>
      <c r="CK197" s="4">
        <v>219246.85</v>
      </c>
      <c r="CL197" s="4">
        <v>52720184.4</v>
      </c>
      <c r="CM197" s="4">
        <v>-37813298.48</v>
      </c>
      <c r="CN197" s="4">
        <v>-3302986.3</v>
      </c>
      <c r="CO197" s="4">
        <v>-2644361.42</v>
      </c>
      <c r="CP197" s="4">
        <v>-43760646.2</v>
      </c>
      <c r="CQ197" s="4">
        <v>-6010785.23</v>
      </c>
      <c r="CR197" s="4">
        <v>0</v>
      </c>
      <c r="CS197" s="4">
        <v>3194762.58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-192605.71</v>
      </c>
      <c r="DC197" s="4">
        <v>-491039.71</v>
      </c>
      <c r="DD197" s="4">
        <v>0</v>
      </c>
      <c r="DE197" s="4">
        <v>-3008628.36</v>
      </c>
      <c r="DF197" s="4">
        <v>5950909.84</v>
      </c>
      <c r="DG197" s="4">
        <v>0</v>
      </c>
      <c r="DH197" s="4">
        <v>-2363442.76</v>
      </c>
      <c r="DI197" s="4">
        <v>0</v>
      </c>
      <c r="DJ197" s="4">
        <v>-2363442.76</v>
      </c>
      <c r="DK197" s="4">
        <v>3223706.06</v>
      </c>
      <c r="DL197" s="4">
        <v>7753462.46</v>
      </c>
      <c r="DM197" s="4">
        <v>0</v>
      </c>
      <c r="DN197" s="4">
        <v>0</v>
      </c>
      <c r="DO197" s="4">
        <v>0</v>
      </c>
      <c r="DP197" s="4">
        <v>0</v>
      </c>
      <c r="DQ197" s="4">
        <v>0</v>
      </c>
      <c r="DR197" s="4">
        <v>7753462.46</v>
      </c>
      <c r="DS197" s="4">
        <v>0</v>
      </c>
      <c r="DT197" s="4">
        <v>5701889.93</v>
      </c>
      <c r="DU197" s="4">
        <v>2606371.68</v>
      </c>
      <c r="DV197" s="4">
        <v>0</v>
      </c>
      <c r="DW197" s="4">
        <v>8308261.61</v>
      </c>
      <c r="DX197" s="11">
        <f>('KOV järjest'!Z197+Z197+BP197+DF197)/CL197</f>
        <v>0.060752537883763544</v>
      </c>
      <c r="DY197" s="11">
        <f t="shared" si="2"/>
        <v>0</v>
      </c>
    </row>
    <row r="198" spans="1:129" ht="12.75">
      <c r="A198" s="3" t="s">
        <v>257</v>
      </c>
      <c r="B198" s="4">
        <v>3491902.87</v>
      </c>
      <c r="C198" s="4">
        <v>6069079.25</v>
      </c>
      <c r="D198" s="4">
        <v>12413605.65</v>
      </c>
      <c r="E198" s="4">
        <v>107559.95</v>
      </c>
      <c r="F198" s="4">
        <v>22082147.72</v>
      </c>
      <c r="G198" s="4">
        <v>-18193581.87</v>
      </c>
      <c r="H198" s="4">
        <v>-2041337.39</v>
      </c>
      <c r="I198" s="4">
        <v>-1278961.54</v>
      </c>
      <c r="J198" s="4">
        <v>-21513880.8</v>
      </c>
      <c r="K198" s="4">
        <v>-1308937</v>
      </c>
      <c r="L198" s="4">
        <v>10000</v>
      </c>
      <c r="M198" s="4">
        <v>299427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-163954.21</v>
      </c>
      <c r="W198" s="4">
        <v>-166876.96</v>
      </c>
      <c r="X198" s="4">
        <v>0</v>
      </c>
      <c r="Y198" s="4">
        <v>-1163464.21</v>
      </c>
      <c r="Z198" s="4">
        <v>-595197.29</v>
      </c>
      <c r="AA198" s="4">
        <v>599581.88</v>
      </c>
      <c r="AB198" s="4">
        <v>-697908.56</v>
      </c>
      <c r="AC198" s="4">
        <v>0</v>
      </c>
      <c r="AD198" s="4">
        <v>-98326.68</v>
      </c>
      <c r="AE198" s="4">
        <v>-542034.82</v>
      </c>
      <c r="AF198" s="4">
        <v>6127561.11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6127561.11</v>
      </c>
      <c r="AM198" s="4">
        <v>0</v>
      </c>
      <c r="AN198" s="4">
        <v>151078.48</v>
      </c>
      <c r="AO198" s="4">
        <v>0</v>
      </c>
      <c r="AP198" s="4">
        <v>0</v>
      </c>
      <c r="AQ198" s="4">
        <v>151078.48</v>
      </c>
      <c r="AR198" s="4">
        <v>3582760.95</v>
      </c>
      <c r="AS198" s="4">
        <v>7380716.49</v>
      </c>
      <c r="AT198" s="4">
        <v>11164769.2</v>
      </c>
      <c r="AU198" s="4">
        <v>139580.8</v>
      </c>
      <c r="AV198" s="4">
        <v>22267827.44</v>
      </c>
      <c r="AW198" s="4">
        <v>-19017935.49</v>
      </c>
      <c r="AX198" s="4">
        <v>-1938868.31</v>
      </c>
      <c r="AY198" s="4">
        <v>-1121478.34</v>
      </c>
      <c r="AZ198" s="4">
        <v>-22078282.14</v>
      </c>
      <c r="BA198" s="4">
        <v>-1585480</v>
      </c>
      <c r="BB198" s="4">
        <v>195000</v>
      </c>
      <c r="BC198" s="4">
        <v>1588678.69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-187058.8</v>
      </c>
      <c r="BM198" s="4">
        <v>-187901.54</v>
      </c>
      <c r="BN198" s="4">
        <v>0</v>
      </c>
      <c r="BO198" s="4">
        <v>11139.89</v>
      </c>
      <c r="BP198" s="4">
        <v>200685.19</v>
      </c>
      <c r="BQ198" s="4">
        <v>0</v>
      </c>
      <c r="BR198" s="4">
        <v>-791873.68</v>
      </c>
      <c r="BS198" s="4">
        <v>0</v>
      </c>
      <c r="BT198" s="4">
        <v>-791873.68</v>
      </c>
      <c r="BU198" s="4">
        <v>32078.11</v>
      </c>
      <c r="BV198" s="4">
        <v>5335687.43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5335687.43</v>
      </c>
      <c r="CC198" s="4">
        <v>0</v>
      </c>
      <c r="CD198" s="4">
        <v>183156.59</v>
      </c>
      <c r="CE198" s="4">
        <v>0</v>
      </c>
      <c r="CF198" s="4">
        <v>0</v>
      </c>
      <c r="CG198" s="4">
        <v>183156.59</v>
      </c>
      <c r="CH198" s="5">
        <v>4752576.97</v>
      </c>
      <c r="CI198" s="5">
        <v>9300221.25</v>
      </c>
      <c r="CJ198" s="5">
        <v>13289822.34</v>
      </c>
      <c r="CK198" s="5">
        <v>157401.77</v>
      </c>
      <c r="CL198" s="5">
        <v>27500022.33</v>
      </c>
      <c r="CM198" s="5">
        <v>-23949375.38</v>
      </c>
      <c r="CN198" s="5">
        <v>-1951274.32</v>
      </c>
      <c r="CO198" s="5">
        <v>-1669154.68</v>
      </c>
      <c r="CP198" s="5">
        <v>-27569804.38</v>
      </c>
      <c r="CQ198" s="5">
        <v>-6172750.4</v>
      </c>
      <c r="CR198" s="5">
        <v>450000</v>
      </c>
      <c r="CS198" s="5">
        <v>1858969.04</v>
      </c>
      <c r="CT198" s="5">
        <v>-62895</v>
      </c>
      <c r="CU198" s="5">
        <v>0</v>
      </c>
      <c r="CV198" s="5">
        <v>-5000000</v>
      </c>
      <c r="CW198" s="5">
        <v>0</v>
      </c>
      <c r="CX198" s="5">
        <v>0</v>
      </c>
      <c r="CY198" s="5">
        <v>0</v>
      </c>
      <c r="CZ198" s="5">
        <v>0</v>
      </c>
      <c r="DA198" s="5">
        <v>0</v>
      </c>
      <c r="DB198" s="5">
        <v>-363714.44</v>
      </c>
      <c r="DC198" s="5">
        <v>-367021.91</v>
      </c>
      <c r="DD198" s="5">
        <v>0</v>
      </c>
      <c r="DE198" s="5">
        <v>-9290390.8</v>
      </c>
      <c r="DF198" s="5">
        <v>-9360172.85</v>
      </c>
      <c r="DG198" s="5">
        <v>7797798.13</v>
      </c>
      <c r="DH198" s="5">
        <v>-881247.11</v>
      </c>
      <c r="DI198" s="5">
        <v>0</v>
      </c>
      <c r="DJ198" s="5">
        <v>6916551.02</v>
      </c>
      <c r="DK198" s="5">
        <v>302317.9</v>
      </c>
      <c r="DL198" s="5">
        <v>12252238.45</v>
      </c>
      <c r="DM198" s="5">
        <v>0</v>
      </c>
      <c r="DN198" s="5">
        <v>0</v>
      </c>
      <c r="DO198" s="5">
        <v>0</v>
      </c>
      <c r="DP198" s="5">
        <v>0</v>
      </c>
      <c r="DQ198" s="5">
        <v>0</v>
      </c>
      <c r="DR198" s="5">
        <v>12252238.45</v>
      </c>
      <c r="DS198" s="5">
        <v>0</v>
      </c>
      <c r="DT198" s="5">
        <v>485474.49</v>
      </c>
      <c r="DU198" s="5">
        <v>0</v>
      </c>
      <c r="DV198" s="5">
        <v>0</v>
      </c>
      <c r="DW198" s="5">
        <v>485474.49</v>
      </c>
      <c r="DX198" s="11">
        <f>('KOV järjest'!Z198+Z198+BP198+DF198)/CL198</f>
        <v>-0.46131202468736326</v>
      </c>
      <c r="DY198" s="11">
        <f aca="true" t="shared" si="3" ref="DY198:DY232">IF((DR198-DW198)/CL198&lt;0,0,(DR198-DW198)/CL198)</f>
        <v>0.4278819783780154</v>
      </c>
    </row>
    <row r="199" spans="1:129" ht="12.75">
      <c r="A199" s="3" t="s">
        <v>258</v>
      </c>
      <c r="B199" s="4">
        <v>2276254.08</v>
      </c>
      <c r="C199" s="4">
        <v>14362716.15</v>
      </c>
      <c r="D199" s="4">
        <v>10001022.13</v>
      </c>
      <c r="E199" s="4">
        <v>210384.37</v>
      </c>
      <c r="F199" s="4">
        <v>26850376.73</v>
      </c>
      <c r="G199" s="4">
        <v>-23856777.01</v>
      </c>
      <c r="H199" s="4">
        <v>-1737417.82</v>
      </c>
      <c r="I199" s="4">
        <v>-2267545.09</v>
      </c>
      <c r="J199" s="4">
        <v>-27861739.92</v>
      </c>
      <c r="K199" s="4">
        <v>-2439217.75</v>
      </c>
      <c r="L199" s="4">
        <v>150500</v>
      </c>
      <c r="M199" s="4">
        <v>1305569</v>
      </c>
      <c r="N199" s="4">
        <v>0</v>
      </c>
      <c r="O199" s="4">
        <v>0</v>
      </c>
      <c r="P199" s="4">
        <v>0</v>
      </c>
      <c r="Q199" s="4">
        <v>0</v>
      </c>
      <c r="R199" s="4">
        <v>-1899000</v>
      </c>
      <c r="S199" s="4">
        <v>0</v>
      </c>
      <c r="T199" s="4">
        <v>0</v>
      </c>
      <c r="U199" s="4">
        <v>0</v>
      </c>
      <c r="V199" s="4">
        <v>-85920.3</v>
      </c>
      <c r="W199" s="4">
        <v>-107102.38</v>
      </c>
      <c r="X199" s="4">
        <v>0</v>
      </c>
      <c r="Y199" s="4">
        <v>-2968069.05</v>
      </c>
      <c r="Z199" s="4">
        <v>-3979432.24</v>
      </c>
      <c r="AA199" s="4">
        <v>7000000</v>
      </c>
      <c r="AB199" s="4">
        <v>-541176.6</v>
      </c>
      <c r="AC199" s="4">
        <v>0</v>
      </c>
      <c r="AD199" s="4">
        <v>6458823.4</v>
      </c>
      <c r="AE199" s="4">
        <v>1960965.66</v>
      </c>
      <c r="AF199" s="4">
        <v>7135293.6</v>
      </c>
      <c r="AG199" s="4">
        <v>0</v>
      </c>
      <c r="AH199" s="4">
        <v>718247</v>
      </c>
      <c r="AI199" s="4">
        <v>0</v>
      </c>
      <c r="AJ199" s="4">
        <v>0</v>
      </c>
      <c r="AK199" s="4">
        <v>0</v>
      </c>
      <c r="AL199" s="4">
        <v>7853540.6</v>
      </c>
      <c r="AM199" s="4">
        <v>0</v>
      </c>
      <c r="AN199" s="4">
        <v>2596948.73</v>
      </c>
      <c r="AO199" s="4">
        <v>0</v>
      </c>
      <c r="AP199" s="4">
        <v>0</v>
      </c>
      <c r="AQ199" s="4">
        <v>2596948.73</v>
      </c>
      <c r="AR199" s="4">
        <v>2943617.87</v>
      </c>
      <c r="AS199" s="4">
        <v>17425743.69</v>
      </c>
      <c r="AT199" s="4">
        <v>7344985.02</v>
      </c>
      <c r="AU199" s="4">
        <v>129521.15</v>
      </c>
      <c r="AV199" s="4">
        <v>27843867.73</v>
      </c>
      <c r="AW199" s="4">
        <v>-23848889.09</v>
      </c>
      <c r="AX199" s="4">
        <v>-1651975.06</v>
      </c>
      <c r="AY199" s="4">
        <v>-2031461.99</v>
      </c>
      <c r="AZ199" s="4">
        <v>-27532326.14</v>
      </c>
      <c r="BA199" s="4">
        <v>-2431132.2</v>
      </c>
      <c r="BB199" s="4">
        <v>70000</v>
      </c>
      <c r="BC199" s="4">
        <v>2667256.46</v>
      </c>
      <c r="BD199" s="4">
        <v>-10000</v>
      </c>
      <c r="BE199" s="4">
        <v>0</v>
      </c>
      <c r="BF199" s="4">
        <v>0</v>
      </c>
      <c r="BG199" s="4">
        <v>0</v>
      </c>
      <c r="BH199" s="4">
        <v>-3936000</v>
      </c>
      <c r="BI199" s="4">
        <v>0</v>
      </c>
      <c r="BJ199" s="4">
        <v>0</v>
      </c>
      <c r="BK199" s="4">
        <v>0</v>
      </c>
      <c r="BL199" s="4">
        <v>-243660.9</v>
      </c>
      <c r="BM199" s="4">
        <v>-283108.71</v>
      </c>
      <c r="BN199" s="4">
        <v>0</v>
      </c>
      <c r="BO199" s="4">
        <v>-3883536.64</v>
      </c>
      <c r="BP199" s="4">
        <v>-3571995.05</v>
      </c>
      <c r="BQ199" s="4">
        <v>5999987.26</v>
      </c>
      <c r="BR199" s="4">
        <v>-3510250.42</v>
      </c>
      <c r="BS199" s="4">
        <v>0</v>
      </c>
      <c r="BT199" s="4">
        <v>2489736.84</v>
      </c>
      <c r="BU199" s="4">
        <v>-1983270.98</v>
      </c>
      <c r="BV199" s="4">
        <v>9625030.44</v>
      </c>
      <c r="BW199" s="4">
        <v>0</v>
      </c>
      <c r="BX199" s="4">
        <v>718247</v>
      </c>
      <c r="BY199" s="4">
        <v>0</v>
      </c>
      <c r="BZ199" s="4">
        <v>0</v>
      </c>
      <c r="CA199" s="4">
        <v>0</v>
      </c>
      <c r="CB199" s="4">
        <v>10343277.44</v>
      </c>
      <c r="CC199" s="4">
        <v>0</v>
      </c>
      <c r="CD199" s="4">
        <v>613677.75</v>
      </c>
      <c r="CE199" s="4">
        <v>0</v>
      </c>
      <c r="CF199" s="4">
        <v>0</v>
      </c>
      <c r="CG199" s="4">
        <v>613677.75</v>
      </c>
      <c r="CH199" s="4">
        <v>3215865.65</v>
      </c>
      <c r="CI199" s="4">
        <v>22114852.67</v>
      </c>
      <c r="CJ199" s="4">
        <v>9399502.26</v>
      </c>
      <c r="CK199" s="4">
        <v>191190.44</v>
      </c>
      <c r="CL199" s="4">
        <v>34921411.02</v>
      </c>
      <c r="CM199" s="4">
        <v>-27429577.8</v>
      </c>
      <c r="CN199" s="4">
        <v>-1790819.48</v>
      </c>
      <c r="CO199" s="4">
        <v>-1932026.24</v>
      </c>
      <c r="CP199" s="4">
        <v>-31152423.52</v>
      </c>
      <c r="CQ199" s="4">
        <v>-4390096</v>
      </c>
      <c r="CR199" s="4">
        <v>19474</v>
      </c>
      <c r="CS199" s="4">
        <v>758900.85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-295477.52</v>
      </c>
      <c r="DC199" s="4">
        <v>-365197.27</v>
      </c>
      <c r="DD199" s="4">
        <v>0</v>
      </c>
      <c r="DE199" s="4">
        <v>-3907198.67</v>
      </c>
      <c r="DF199" s="4">
        <v>-138211.17</v>
      </c>
      <c r="DG199" s="4">
        <v>3340599</v>
      </c>
      <c r="DH199" s="4">
        <v>-2808513.5</v>
      </c>
      <c r="DI199" s="4">
        <v>0</v>
      </c>
      <c r="DJ199" s="4">
        <v>532085.5</v>
      </c>
      <c r="DK199" s="4">
        <v>116200.44</v>
      </c>
      <c r="DL199" s="4">
        <v>10157115.94</v>
      </c>
      <c r="DM199" s="4">
        <v>0</v>
      </c>
      <c r="DN199" s="4">
        <v>354304</v>
      </c>
      <c r="DO199" s="4">
        <v>0</v>
      </c>
      <c r="DP199" s="4">
        <v>0</v>
      </c>
      <c r="DQ199" s="4">
        <v>0</v>
      </c>
      <c r="DR199" s="4">
        <v>10511419.94</v>
      </c>
      <c r="DS199" s="4">
        <v>0</v>
      </c>
      <c r="DT199" s="4">
        <v>729878.19</v>
      </c>
      <c r="DU199" s="4">
        <v>0</v>
      </c>
      <c r="DV199" s="4">
        <v>0</v>
      </c>
      <c r="DW199" s="4">
        <v>729878.19</v>
      </c>
      <c r="DX199" s="11">
        <f>('KOV järjest'!Z199+Z199+BP199+DF199)/CL199</f>
        <v>-0.22134994074474826</v>
      </c>
      <c r="DY199" s="11">
        <f t="shared" si="3"/>
        <v>0.2801015613142885</v>
      </c>
    </row>
    <row r="200" spans="1:129" ht="12.75">
      <c r="A200" s="3" t="s">
        <v>259</v>
      </c>
      <c r="B200" s="4">
        <v>15914549.06</v>
      </c>
      <c r="C200" s="4">
        <v>53156181.12</v>
      </c>
      <c r="D200" s="4">
        <v>52018785.86</v>
      </c>
      <c r="E200" s="4">
        <v>1087912.13</v>
      </c>
      <c r="F200" s="4">
        <v>122177428.17000002</v>
      </c>
      <c r="G200" s="4">
        <v>-89734384.63</v>
      </c>
      <c r="H200" s="4">
        <v>-10010295.790000001</v>
      </c>
      <c r="I200" s="4">
        <v>-7314974.38</v>
      </c>
      <c r="J200" s="4">
        <v>-107059654.80000001</v>
      </c>
      <c r="K200" s="4">
        <v>-18592363.15</v>
      </c>
      <c r="L200" s="4">
        <v>223403</v>
      </c>
      <c r="M200" s="4">
        <v>11148857.870000001</v>
      </c>
      <c r="N200" s="4">
        <v>-2962986.78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71818.93</v>
      </c>
      <c r="W200" s="4">
        <v>-617368.92</v>
      </c>
      <c r="X200" s="4">
        <v>0</v>
      </c>
      <c r="Y200" s="4">
        <v>-10111270.129999999</v>
      </c>
      <c r="Z200" s="4">
        <v>5006503.24</v>
      </c>
      <c r="AA200" s="4">
        <v>8396698.36</v>
      </c>
      <c r="AB200" s="4">
        <v>-4309314.24</v>
      </c>
      <c r="AC200" s="4">
        <v>0</v>
      </c>
      <c r="AD200" s="4">
        <v>4087384.12</v>
      </c>
      <c r="AE200" s="4">
        <v>7047990.329999999</v>
      </c>
      <c r="AF200" s="4">
        <v>22045617.22</v>
      </c>
      <c r="AG200" s="4">
        <v>0</v>
      </c>
      <c r="AH200" s="4">
        <v>386179.96</v>
      </c>
      <c r="AI200" s="4">
        <v>0</v>
      </c>
      <c r="AJ200" s="4">
        <v>0</v>
      </c>
      <c r="AK200" s="4">
        <v>0</v>
      </c>
      <c r="AL200" s="4">
        <v>22431797.18</v>
      </c>
      <c r="AM200" s="4">
        <v>0</v>
      </c>
      <c r="AN200" s="4">
        <v>12870003.6</v>
      </c>
      <c r="AO200" s="4">
        <v>0</v>
      </c>
      <c r="AP200" s="4">
        <v>0</v>
      </c>
      <c r="AQ200" s="4">
        <v>12870003.6</v>
      </c>
      <c r="AR200" s="4">
        <v>11629005.48</v>
      </c>
      <c r="AS200" s="4">
        <v>63581865.93</v>
      </c>
      <c r="AT200" s="4">
        <v>45542826.82</v>
      </c>
      <c r="AU200" s="4">
        <v>1223369.23</v>
      </c>
      <c r="AV200" s="4">
        <v>121977067.46</v>
      </c>
      <c r="AW200" s="4">
        <v>-92660933.64</v>
      </c>
      <c r="AX200" s="4">
        <v>-10722786.16</v>
      </c>
      <c r="AY200" s="4">
        <v>-8413241.79</v>
      </c>
      <c r="AZ200" s="4">
        <v>-111796961.59</v>
      </c>
      <c r="BA200" s="4">
        <v>-17048683.8</v>
      </c>
      <c r="BB200" s="4">
        <v>58580</v>
      </c>
      <c r="BC200" s="4">
        <v>15857738.34</v>
      </c>
      <c r="BD200" s="4">
        <v>-5145574.97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582933.65</v>
      </c>
      <c r="BM200" s="4">
        <v>-660569.31</v>
      </c>
      <c r="BN200" s="4">
        <v>0</v>
      </c>
      <c r="BO200" s="4">
        <v>-5695006.78</v>
      </c>
      <c r="BP200" s="4">
        <v>4485099.09</v>
      </c>
      <c r="BQ200" s="4">
        <v>1527178.84</v>
      </c>
      <c r="BR200" s="4">
        <v>-5410649.65</v>
      </c>
      <c r="BS200" s="4">
        <v>0</v>
      </c>
      <c r="BT200" s="4">
        <v>-3883470.81</v>
      </c>
      <c r="BU200" s="4">
        <v>5490084.63</v>
      </c>
      <c r="BV200" s="4">
        <v>18199045.85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18199045.85</v>
      </c>
      <c r="CC200" s="4">
        <v>0</v>
      </c>
      <c r="CD200" s="4">
        <v>9731308.76</v>
      </c>
      <c r="CE200" s="4">
        <v>0</v>
      </c>
      <c r="CF200" s="4">
        <v>0</v>
      </c>
      <c r="CG200" s="4">
        <v>9731308.76</v>
      </c>
      <c r="CH200" s="4">
        <v>11878160.44</v>
      </c>
      <c r="CI200" s="4">
        <v>78901386.54</v>
      </c>
      <c r="CJ200" s="4">
        <v>48053256.35</v>
      </c>
      <c r="CK200" s="4">
        <v>766116.08</v>
      </c>
      <c r="CL200" s="4">
        <v>139598919.41</v>
      </c>
      <c r="CM200" s="4">
        <v>-103893162.25</v>
      </c>
      <c r="CN200" s="4">
        <v>-11160130.32</v>
      </c>
      <c r="CO200" s="4">
        <v>-10646937.27</v>
      </c>
      <c r="CP200" s="4">
        <v>-125700229.84</v>
      </c>
      <c r="CQ200" s="4">
        <v>-33292635.45</v>
      </c>
      <c r="CR200" s="4">
        <v>1365722.45</v>
      </c>
      <c r="CS200" s="4">
        <v>12974379.1</v>
      </c>
      <c r="CT200" s="4">
        <v>-68000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579853.1</v>
      </c>
      <c r="DC200" s="4">
        <v>-749534.55</v>
      </c>
      <c r="DD200" s="4">
        <v>0</v>
      </c>
      <c r="DE200" s="4">
        <v>-18440680.8</v>
      </c>
      <c r="DF200" s="4">
        <v>-4541991.23</v>
      </c>
      <c r="DG200" s="4">
        <v>407740.63</v>
      </c>
      <c r="DH200" s="4">
        <v>-4470031.39</v>
      </c>
      <c r="DI200" s="4">
        <v>0</v>
      </c>
      <c r="DJ200" s="4">
        <v>-4062290.76</v>
      </c>
      <c r="DK200" s="4">
        <v>-6303546.01</v>
      </c>
      <c r="DL200" s="4">
        <v>14123171.54</v>
      </c>
      <c r="DM200" s="4">
        <v>0</v>
      </c>
      <c r="DN200" s="4">
        <v>0</v>
      </c>
      <c r="DO200" s="4">
        <v>0</v>
      </c>
      <c r="DP200" s="4">
        <v>0</v>
      </c>
      <c r="DQ200" s="4">
        <v>0</v>
      </c>
      <c r="DR200" s="4">
        <v>14123171.54</v>
      </c>
      <c r="DS200" s="4">
        <v>0</v>
      </c>
      <c r="DT200" s="4">
        <v>3427762.75</v>
      </c>
      <c r="DU200" s="4">
        <v>0</v>
      </c>
      <c r="DV200" s="4">
        <v>0</v>
      </c>
      <c r="DW200" s="4">
        <v>3427762.75</v>
      </c>
      <c r="DX200" s="11">
        <f>('KOV järjest'!Z200+Z200+BP200+DF200)/CL200</f>
        <v>0.03411930572335654</v>
      </c>
      <c r="DY200" s="11">
        <f t="shared" si="3"/>
        <v>0.0766152691955139</v>
      </c>
    </row>
    <row r="201" spans="1:129" ht="12.75">
      <c r="A201" s="3" t="s">
        <v>260</v>
      </c>
      <c r="B201" s="4">
        <v>1307009.27</v>
      </c>
      <c r="C201" s="4">
        <v>4756504.52</v>
      </c>
      <c r="D201" s="4">
        <v>9326082.9</v>
      </c>
      <c r="E201" s="4">
        <v>76406.98</v>
      </c>
      <c r="F201" s="4">
        <v>15466003.67</v>
      </c>
      <c r="G201" s="4">
        <v>-11214998.7</v>
      </c>
      <c r="H201" s="4">
        <v>-2061003.9</v>
      </c>
      <c r="I201" s="4">
        <v>-817143</v>
      </c>
      <c r="J201" s="4">
        <v>-14093145.6</v>
      </c>
      <c r="K201" s="4">
        <v>-2212667.59</v>
      </c>
      <c r="L201" s="4">
        <v>75000</v>
      </c>
      <c r="M201" s="4">
        <v>1290558.55</v>
      </c>
      <c r="N201" s="4">
        <v>-15000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27702.07</v>
      </c>
      <c r="W201" s="4">
        <v>0</v>
      </c>
      <c r="X201" s="4">
        <v>0</v>
      </c>
      <c r="Y201" s="4">
        <v>-834406.97</v>
      </c>
      <c r="Z201" s="4">
        <v>538451.1</v>
      </c>
      <c r="AA201" s="4">
        <v>0</v>
      </c>
      <c r="AB201" s="4">
        <v>0</v>
      </c>
      <c r="AC201" s="4">
        <v>0</v>
      </c>
      <c r="AD201" s="4">
        <v>0</v>
      </c>
      <c r="AE201" s="4">
        <v>208220.33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1390828.37</v>
      </c>
      <c r="AO201" s="4">
        <v>0</v>
      </c>
      <c r="AP201" s="4">
        <v>0</v>
      </c>
      <c r="AQ201" s="4">
        <v>1390828.37</v>
      </c>
      <c r="AR201" s="4">
        <v>719201.65</v>
      </c>
      <c r="AS201" s="4">
        <v>5622044.49</v>
      </c>
      <c r="AT201" s="4">
        <v>9469582</v>
      </c>
      <c r="AU201" s="4">
        <v>47198.94</v>
      </c>
      <c r="AV201" s="4">
        <v>15858027.08</v>
      </c>
      <c r="AW201" s="4">
        <v>-11442841.04</v>
      </c>
      <c r="AX201" s="4">
        <v>-1647313.64</v>
      </c>
      <c r="AY201" s="4">
        <v>-870805.6</v>
      </c>
      <c r="AZ201" s="4">
        <v>-13960960.28</v>
      </c>
      <c r="BA201" s="4">
        <v>-1464096.3</v>
      </c>
      <c r="BB201" s="4">
        <v>0</v>
      </c>
      <c r="BC201" s="4">
        <v>547000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63882.36</v>
      </c>
      <c r="BM201" s="4">
        <v>0</v>
      </c>
      <c r="BN201" s="4">
        <v>0</v>
      </c>
      <c r="BO201" s="4">
        <v>-853213.94</v>
      </c>
      <c r="BP201" s="4">
        <v>1043852.86</v>
      </c>
      <c r="BQ201" s="4">
        <v>0</v>
      </c>
      <c r="BR201" s="4">
        <v>0</v>
      </c>
      <c r="BS201" s="4">
        <v>0</v>
      </c>
      <c r="BT201" s="4">
        <v>0</v>
      </c>
      <c r="BU201" s="4">
        <v>982256.96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2373085.33</v>
      </c>
      <c r="CE201" s="4">
        <v>0</v>
      </c>
      <c r="CF201" s="4">
        <v>0</v>
      </c>
      <c r="CG201" s="4">
        <v>2373085.33</v>
      </c>
      <c r="CH201" s="4">
        <v>578093.33</v>
      </c>
      <c r="CI201" s="4">
        <v>7139388.3</v>
      </c>
      <c r="CJ201" s="4">
        <v>10042949.85</v>
      </c>
      <c r="CK201" s="4">
        <v>32905.96</v>
      </c>
      <c r="CL201" s="4">
        <v>17793337.44</v>
      </c>
      <c r="CM201" s="4">
        <v>-12724143.65</v>
      </c>
      <c r="CN201" s="4">
        <v>-1953042.37</v>
      </c>
      <c r="CO201" s="4">
        <v>-993187.81</v>
      </c>
      <c r="CP201" s="4">
        <v>-15670373.83</v>
      </c>
      <c r="CQ201" s="4">
        <v>-1716408.23</v>
      </c>
      <c r="CR201" s="4">
        <v>176500</v>
      </c>
      <c r="CS201" s="4">
        <v>3108673</v>
      </c>
      <c r="CT201" s="4">
        <v>-1931136.45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160586.79</v>
      </c>
      <c r="DC201" s="4">
        <v>0</v>
      </c>
      <c r="DD201" s="4">
        <v>0</v>
      </c>
      <c r="DE201" s="4">
        <v>-201784.89</v>
      </c>
      <c r="DF201" s="4">
        <v>1921178.72</v>
      </c>
      <c r="DG201" s="4">
        <v>0</v>
      </c>
      <c r="DH201" s="4">
        <v>0</v>
      </c>
      <c r="DI201" s="4">
        <v>0</v>
      </c>
      <c r="DJ201" s="4">
        <v>0</v>
      </c>
      <c r="DK201" s="4">
        <v>2014853.97</v>
      </c>
      <c r="DL201" s="4">
        <v>0</v>
      </c>
      <c r="DM201" s="4">
        <v>0</v>
      </c>
      <c r="DN201" s="4">
        <v>0</v>
      </c>
      <c r="DO201" s="4">
        <v>0</v>
      </c>
      <c r="DP201" s="4">
        <v>0</v>
      </c>
      <c r="DQ201" s="4">
        <v>0</v>
      </c>
      <c r="DR201" s="4">
        <v>0</v>
      </c>
      <c r="DS201" s="4">
        <v>0</v>
      </c>
      <c r="DT201" s="4">
        <v>4387939.3</v>
      </c>
      <c r="DU201" s="4">
        <v>0</v>
      </c>
      <c r="DV201" s="4">
        <v>0</v>
      </c>
      <c r="DW201" s="4">
        <v>4387939.3</v>
      </c>
      <c r="DX201" s="11">
        <f>('KOV järjest'!Z201+Z201+BP201+DF201)/CL201</f>
        <v>0.20172196655648875</v>
      </c>
      <c r="DY201" s="11">
        <f t="shared" si="3"/>
        <v>0</v>
      </c>
    </row>
    <row r="202" spans="1:129" ht="12.75">
      <c r="A202" s="3" t="s">
        <v>261</v>
      </c>
      <c r="B202" s="4">
        <v>2730927.3</v>
      </c>
      <c r="C202" s="4">
        <v>7310420.95</v>
      </c>
      <c r="D202" s="4">
        <v>3361311.94</v>
      </c>
      <c r="E202" s="4">
        <v>19378748.59</v>
      </c>
      <c r="F202" s="4">
        <v>32781408.78</v>
      </c>
      <c r="G202" s="4">
        <v>-20797569.21</v>
      </c>
      <c r="H202" s="4">
        <v>-4607074.94</v>
      </c>
      <c r="I202" s="4">
        <v>-2417379.47</v>
      </c>
      <c r="J202" s="4">
        <v>-27822023.62</v>
      </c>
      <c r="K202" s="4">
        <v>-10311276.6</v>
      </c>
      <c r="L202" s="4">
        <v>1152310.62</v>
      </c>
      <c r="M202" s="4">
        <v>1793978.06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-60000</v>
      </c>
      <c r="U202" s="4">
        <v>613076</v>
      </c>
      <c r="V202" s="4">
        <v>70967.65</v>
      </c>
      <c r="W202" s="4">
        <v>-49831.5</v>
      </c>
      <c r="X202" s="4">
        <v>0</v>
      </c>
      <c r="Y202" s="4">
        <v>-6740944.27</v>
      </c>
      <c r="Z202" s="4">
        <v>-1781559.11</v>
      </c>
      <c r="AA202" s="4">
        <v>43792.58</v>
      </c>
      <c r="AB202" s="4">
        <v>-1088279.41</v>
      </c>
      <c r="AC202" s="4">
        <v>0</v>
      </c>
      <c r="AD202" s="4">
        <v>-1044486.83</v>
      </c>
      <c r="AE202" s="4">
        <v>-5063452.49</v>
      </c>
      <c r="AF202" s="4">
        <v>580201.17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580201.17</v>
      </c>
      <c r="AM202" s="4">
        <v>0</v>
      </c>
      <c r="AN202" s="4">
        <v>4565976.71</v>
      </c>
      <c r="AO202" s="4">
        <v>0</v>
      </c>
      <c r="AP202" s="4">
        <v>0</v>
      </c>
      <c r="AQ202" s="4">
        <v>4565976.71</v>
      </c>
      <c r="AR202" s="4">
        <v>3112997.49</v>
      </c>
      <c r="AS202" s="4">
        <v>8617108.34</v>
      </c>
      <c r="AT202" s="4">
        <v>3451521.25</v>
      </c>
      <c r="AU202" s="4">
        <v>22187544.88</v>
      </c>
      <c r="AV202" s="4">
        <v>37369171.96</v>
      </c>
      <c r="AW202" s="4">
        <v>-24535766.99</v>
      </c>
      <c r="AX202" s="4">
        <v>-3299736.94</v>
      </c>
      <c r="AY202" s="4">
        <v>-1359577.38</v>
      </c>
      <c r="AZ202" s="4">
        <v>-29195081.31</v>
      </c>
      <c r="BA202" s="4">
        <v>-7023598.41</v>
      </c>
      <c r="BB202" s="4">
        <v>178496.19</v>
      </c>
      <c r="BC202" s="4">
        <v>3600107.01</v>
      </c>
      <c r="BD202" s="4">
        <v>-25428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172500</v>
      </c>
      <c r="BL202" s="4">
        <v>126973.32</v>
      </c>
      <c r="BM202" s="4">
        <v>-20630.98</v>
      </c>
      <c r="BN202" s="4">
        <v>0</v>
      </c>
      <c r="BO202" s="4">
        <v>-2970949.89</v>
      </c>
      <c r="BP202" s="4">
        <v>5203140.76</v>
      </c>
      <c r="BQ202" s="4">
        <v>189500</v>
      </c>
      <c r="BR202" s="4">
        <v>-652173.25</v>
      </c>
      <c r="BS202" s="4">
        <v>0</v>
      </c>
      <c r="BT202" s="4">
        <v>-462673.25</v>
      </c>
      <c r="BU202" s="4">
        <v>2413664.05</v>
      </c>
      <c r="BV202" s="4">
        <v>117527.92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117527.92</v>
      </c>
      <c r="CC202" s="4">
        <v>0</v>
      </c>
      <c r="CD202" s="4">
        <v>6979640.76</v>
      </c>
      <c r="CE202" s="4">
        <v>0</v>
      </c>
      <c r="CF202" s="4">
        <v>0</v>
      </c>
      <c r="CG202" s="4">
        <v>6979640.76</v>
      </c>
      <c r="CH202" s="4">
        <v>4239069.55</v>
      </c>
      <c r="CI202" s="4">
        <v>10450385.92</v>
      </c>
      <c r="CJ202" s="4">
        <v>4960959.35</v>
      </c>
      <c r="CK202" s="4">
        <v>23589903.46</v>
      </c>
      <c r="CL202" s="4">
        <v>43240318.28</v>
      </c>
      <c r="CM202" s="4">
        <v>-30684484.07</v>
      </c>
      <c r="CN202" s="4">
        <v>-2755028.93</v>
      </c>
      <c r="CO202" s="4">
        <v>-7513385.17</v>
      </c>
      <c r="CP202" s="4">
        <v>-40952898.17</v>
      </c>
      <c r="CQ202" s="4">
        <v>-19556262.71</v>
      </c>
      <c r="CR202" s="4">
        <v>310100</v>
      </c>
      <c r="CS202" s="4">
        <v>3516319.11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65765.21</v>
      </c>
      <c r="DB202" s="4">
        <v>104356.57</v>
      </c>
      <c r="DC202" s="4">
        <v>-10696.59</v>
      </c>
      <c r="DD202" s="4">
        <v>0</v>
      </c>
      <c r="DE202" s="4">
        <v>-15559721.82</v>
      </c>
      <c r="DF202" s="4">
        <v>-13272301.71</v>
      </c>
      <c r="DG202" s="4">
        <v>0</v>
      </c>
      <c r="DH202" s="4">
        <v>-52416.28</v>
      </c>
      <c r="DI202" s="4">
        <v>0</v>
      </c>
      <c r="DJ202" s="4">
        <v>-52416.28</v>
      </c>
      <c r="DK202" s="4">
        <v>-5953899.18</v>
      </c>
      <c r="DL202" s="4">
        <v>65111.64</v>
      </c>
      <c r="DM202" s="4">
        <v>0</v>
      </c>
      <c r="DN202" s="4">
        <v>0</v>
      </c>
      <c r="DO202" s="4">
        <v>0</v>
      </c>
      <c r="DP202" s="4">
        <v>0</v>
      </c>
      <c r="DQ202" s="4">
        <v>0</v>
      </c>
      <c r="DR202" s="4">
        <v>65111.64</v>
      </c>
      <c r="DS202" s="4">
        <v>0</v>
      </c>
      <c r="DT202" s="4">
        <v>1025741.58</v>
      </c>
      <c r="DU202" s="4">
        <v>0</v>
      </c>
      <c r="DV202" s="4">
        <v>0</v>
      </c>
      <c r="DW202" s="4">
        <v>1025741.58</v>
      </c>
      <c r="DX202" s="11">
        <f>('KOV järjest'!Z202+Z202+BP202+DF202)/CL202</f>
        <v>-0.13208610429312503</v>
      </c>
      <c r="DY202" s="11">
        <f t="shared" si="3"/>
        <v>0</v>
      </c>
    </row>
    <row r="203" spans="1:129" ht="12.75">
      <c r="A203" s="3" t="s">
        <v>262</v>
      </c>
      <c r="B203" s="4">
        <v>74282135.01</v>
      </c>
      <c r="C203" s="4">
        <v>47796283.61</v>
      </c>
      <c r="D203" s="4">
        <v>75128688.24</v>
      </c>
      <c r="E203" s="4">
        <v>1278818.76</v>
      </c>
      <c r="F203" s="4">
        <v>198485925.62</v>
      </c>
      <c r="G203" s="4">
        <v>-158892479.93</v>
      </c>
      <c r="H203" s="4">
        <v>-14993720.64</v>
      </c>
      <c r="I203" s="4">
        <v>-7358990.24</v>
      </c>
      <c r="J203" s="4">
        <v>-181245190.81</v>
      </c>
      <c r="K203" s="4">
        <v>-86383965.9</v>
      </c>
      <c r="L203" s="4">
        <v>308215.37</v>
      </c>
      <c r="M203" s="4">
        <v>23716507.2</v>
      </c>
      <c r="N203" s="4">
        <v>9228129.22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-855630.42</v>
      </c>
      <c r="W203" s="4">
        <v>-1097977.43</v>
      </c>
      <c r="X203" s="4">
        <v>0</v>
      </c>
      <c r="Y203" s="4">
        <v>-53986744.53</v>
      </c>
      <c r="Z203" s="4">
        <v>-36746009.72</v>
      </c>
      <c r="AA203" s="4">
        <v>44054691.24</v>
      </c>
      <c r="AB203" s="4">
        <v>-5699334.21</v>
      </c>
      <c r="AC203" s="4">
        <v>0</v>
      </c>
      <c r="AD203" s="4">
        <v>38355357.03</v>
      </c>
      <c r="AE203" s="4">
        <v>3519045.15</v>
      </c>
      <c r="AF203" s="4">
        <v>57976021.95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57976021.95</v>
      </c>
      <c r="AM203" s="4">
        <v>0</v>
      </c>
      <c r="AN203" s="4">
        <v>14738844.48</v>
      </c>
      <c r="AO203" s="4">
        <v>6617300</v>
      </c>
      <c r="AP203" s="4">
        <v>0</v>
      </c>
      <c r="AQ203" s="4">
        <v>21356144.48</v>
      </c>
      <c r="AR203" s="4">
        <v>79997311.72</v>
      </c>
      <c r="AS203" s="4">
        <v>57634568.14</v>
      </c>
      <c r="AT203" s="4">
        <v>84376922.94</v>
      </c>
      <c r="AU203" s="4">
        <v>1247534.67</v>
      </c>
      <c r="AV203" s="4">
        <v>223256337.47</v>
      </c>
      <c r="AW203" s="4">
        <v>-172988100.22</v>
      </c>
      <c r="AX203" s="4">
        <v>-15128411.57</v>
      </c>
      <c r="AY203" s="4">
        <v>-12268369.13</v>
      </c>
      <c r="AZ203" s="4">
        <v>-200384880.92</v>
      </c>
      <c r="BA203" s="4">
        <v>-117350219.62</v>
      </c>
      <c r="BB203" s="4">
        <v>439720</v>
      </c>
      <c r="BC203" s="4">
        <v>98430000.04</v>
      </c>
      <c r="BD203" s="4">
        <v>510.85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-1457616.75</v>
      </c>
      <c r="BM203" s="4">
        <v>-2104216.87</v>
      </c>
      <c r="BN203" s="4">
        <v>0</v>
      </c>
      <c r="BO203" s="4">
        <v>-19937605.48</v>
      </c>
      <c r="BP203" s="4">
        <v>2933851.07</v>
      </c>
      <c r="BQ203" s="4">
        <v>7677289.24</v>
      </c>
      <c r="BR203" s="4">
        <v>-7151169.57</v>
      </c>
      <c r="BS203" s="4">
        <v>0</v>
      </c>
      <c r="BT203" s="4">
        <v>526119.67</v>
      </c>
      <c r="BU203" s="4">
        <v>-2164626.43</v>
      </c>
      <c r="BV203" s="4">
        <v>58502141.62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58502141.62</v>
      </c>
      <c r="CC203" s="4">
        <v>0</v>
      </c>
      <c r="CD203" s="4">
        <v>14632518.05</v>
      </c>
      <c r="CE203" s="4">
        <v>4559000</v>
      </c>
      <c r="CF203" s="4">
        <v>0</v>
      </c>
      <c r="CG203" s="4">
        <v>19191518.05</v>
      </c>
      <c r="CH203" s="4">
        <v>97511099.51</v>
      </c>
      <c r="CI203" s="4">
        <v>72705153.09</v>
      </c>
      <c r="CJ203" s="4">
        <v>94336260.5</v>
      </c>
      <c r="CK203" s="4">
        <v>628505.71</v>
      </c>
      <c r="CL203" s="4">
        <v>265181018.81</v>
      </c>
      <c r="CM203" s="4">
        <v>-212724595.21</v>
      </c>
      <c r="CN203" s="4">
        <v>-16292311.36</v>
      </c>
      <c r="CO203" s="4">
        <v>-10747255.41</v>
      </c>
      <c r="CP203" s="4">
        <v>-239764161.98</v>
      </c>
      <c r="CQ203" s="4">
        <v>-11463734.25</v>
      </c>
      <c r="CR203" s="4">
        <v>83000</v>
      </c>
      <c r="CS203" s="4">
        <v>7143531.91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-1500252.6</v>
      </c>
      <c r="DC203" s="4">
        <v>-2756788.23</v>
      </c>
      <c r="DD203" s="4">
        <v>-126923</v>
      </c>
      <c r="DE203" s="4">
        <v>-5864377.94</v>
      </c>
      <c r="DF203" s="4">
        <v>19552478.89</v>
      </c>
      <c r="DG203" s="4">
        <v>1350520</v>
      </c>
      <c r="DH203" s="4">
        <v>-8274739.11</v>
      </c>
      <c r="DI203" s="4">
        <v>0</v>
      </c>
      <c r="DJ203" s="4">
        <v>-6924219.11</v>
      </c>
      <c r="DK203" s="4">
        <v>11744636.9</v>
      </c>
      <c r="DL203" s="4">
        <v>51577922.52</v>
      </c>
      <c r="DM203" s="4">
        <v>0</v>
      </c>
      <c r="DN203" s="4">
        <v>0</v>
      </c>
      <c r="DO203" s="4">
        <v>0</v>
      </c>
      <c r="DP203" s="4">
        <v>0</v>
      </c>
      <c r="DQ203" s="4">
        <v>0</v>
      </c>
      <c r="DR203" s="4">
        <v>51577922.52</v>
      </c>
      <c r="DS203" s="4">
        <v>0</v>
      </c>
      <c r="DT203" s="4">
        <v>25829154.95</v>
      </c>
      <c r="DU203" s="4">
        <v>5107000</v>
      </c>
      <c r="DV203" s="4">
        <v>0</v>
      </c>
      <c r="DW203" s="4">
        <v>30936154.95</v>
      </c>
      <c r="DX203" s="11">
        <f>('KOV järjest'!Z203+Z203+BP203+DF203)/CL203</f>
        <v>-0.03345163356641226</v>
      </c>
      <c r="DY203" s="11">
        <f t="shared" si="3"/>
        <v>0.07784029061593455</v>
      </c>
    </row>
    <row r="204" spans="1:129" ht="12.75">
      <c r="A204" s="3" t="s">
        <v>263</v>
      </c>
      <c r="B204" s="4">
        <v>1656160.14</v>
      </c>
      <c r="C204" s="4">
        <v>4873385.41</v>
      </c>
      <c r="D204" s="4">
        <v>6806877</v>
      </c>
      <c r="E204" s="4">
        <v>475591</v>
      </c>
      <c r="F204" s="4">
        <v>13812013.55</v>
      </c>
      <c r="G204" s="4">
        <v>-11831107.26</v>
      </c>
      <c r="H204" s="4">
        <v>-1372675.94</v>
      </c>
      <c r="I204" s="4">
        <v>-874343.07</v>
      </c>
      <c r="J204" s="4">
        <v>-14078126.27</v>
      </c>
      <c r="K204" s="4">
        <v>-2023809.37</v>
      </c>
      <c r="L204" s="4">
        <v>137141.66</v>
      </c>
      <c r="M204" s="4">
        <v>773615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-58290.79</v>
      </c>
      <c r="W204" s="4">
        <v>-60072.87</v>
      </c>
      <c r="X204" s="4">
        <v>0</v>
      </c>
      <c r="Y204" s="4">
        <v>-1171343.5</v>
      </c>
      <c r="Z204" s="4">
        <v>-1437456.22</v>
      </c>
      <c r="AA204" s="4">
        <v>1599019.17</v>
      </c>
      <c r="AB204" s="4">
        <v>-321600</v>
      </c>
      <c r="AC204" s="4">
        <v>0</v>
      </c>
      <c r="AD204" s="4">
        <v>1277419.17</v>
      </c>
      <c r="AE204" s="4">
        <v>-228730.14</v>
      </c>
      <c r="AF204" s="4">
        <v>3193219.17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3193219.17</v>
      </c>
      <c r="AM204" s="4">
        <v>0</v>
      </c>
      <c r="AN204" s="4">
        <v>343578.77</v>
      </c>
      <c r="AO204" s="4">
        <v>0</v>
      </c>
      <c r="AP204" s="4">
        <v>0</v>
      </c>
      <c r="AQ204" s="4">
        <v>343578.77</v>
      </c>
      <c r="AR204" s="4">
        <v>1975975.49</v>
      </c>
      <c r="AS204" s="4">
        <v>6127505.52</v>
      </c>
      <c r="AT204" s="4">
        <v>6665470.9</v>
      </c>
      <c r="AU204" s="4">
        <v>639601.34</v>
      </c>
      <c r="AV204" s="4">
        <v>15408553.25</v>
      </c>
      <c r="AW204" s="4">
        <v>-11709984.82</v>
      </c>
      <c r="AX204" s="4">
        <v>-1754683.83</v>
      </c>
      <c r="AY204" s="4">
        <v>-937499.7</v>
      </c>
      <c r="AZ204" s="4">
        <v>-14402168.35</v>
      </c>
      <c r="BA204" s="4">
        <v>-2647463.63</v>
      </c>
      <c r="BB204" s="4">
        <v>9929.86</v>
      </c>
      <c r="BC204" s="4">
        <v>1910000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-114460.81</v>
      </c>
      <c r="BM204" s="4">
        <v>-116550.58</v>
      </c>
      <c r="BN204" s="4">
        <v>0</v>
      </c>
      <c r="BO204" s="4">
        <v>-841994.58</v>
      </c>
      <c r="BP204" s="4">
        <v>164390.32</v>
      </c>
      <c r="BQ204" s="4">
        <v>1400979.1</v>
      </c>
      <c r="BR204" s="4">
        <v>-530178.96</v>
      </c>
      <c r="BS204" s="4">
        <v>0</v>
      </c>
      <c r="BT204" s="4">
        <v>870800.14</v>
      </c>
      <c r="BU204" s="4">
        <v>1158324.6</v>
      </c>
      <c r="BV204" s="4">
        <v>4064019.31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4064019.31</v>
      </c>
      <c r="CC204" s="4">
        <v>0</v>
      </c>
      <c r="CD204" s="4">
        <v>1501903.37</v>
      </c>
      <c r="CE204" s="4">
        <v>0</v>
      </c>
      <c r="CF204" s="4">
        <v>0</v>
      </c>
      <c r="CG204" s="4">
        <v>1501903.37</v>
      </c>
      <c r="CH204" s="5">
        <v>2351156.36</v>
      </c>
      <c r="CI204" s="5">
        <v>7997213.67</v>
      </c>
      <c r="CJ204" s="5">
        <v>7428061</v>
      </c>
      <c r="CK204" s="5">
        <v>1590198.21</v>
      </c>
      <c r="CL204" s="5">
        <v>19366629.24</v>
      </c>
      <c r="CM204" s="5">
        <v>-14402037.73</v>
      </c>
      <c r="CN204" s="5">
        <v>-1290646.17</v>
      </c>
      <c r="CO204" s="5">
        <v>-1361915.06</v>
      </c>
      <c r="CP204" s="5">
        <v>-17054598.96</v>
      </c>
      <c r="CQ204" s="5">
        <v>-4309243.27</v>
      </c>
      <c r="CR204" s="5">
        <v>1457000</v>
      </c>
      <c r="CS204" s="5">
        <v>3071421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v>0</v>
      </c>
      <c r="CZ204" s="5">
        <v>0</v>
      </c>
      <c r="DA204" s="5">
        <v>0</v>
      </c>
      <c r="DB204" s="5">
        <v>-137619.97</v>
      </c>
      <c r="DC204" s="5">
        <v>-173628.43</v>
      </c>
      <c r="DD204" s="5">
        <v>0</v>
      </c>
      <c r="DE204" s="5">
        <v>81557.76</v>
      </c>
      <c r="DF204" s="5">
        <v>2393588.04</v>
      </c>
      <c r="DG204" s="5">
        <v>0</v>
      </c>
      <c r="DH204" s="5">
        <v>-530178.96</v>
      </c>
      <c r="DI204" s="5">
        <v>0</v>
      </c>
      <c r="DJ204" s="5">
        <v>-530178.96</v>
      </c>
      <c r="DK204" s="5">
        <v>1347342.75</v>
      </c>
      <c r="DL204" s="5">
        <v>3536628.54</v>
      </c>
      <c r="DM204" s="5">
        <v>0</v>
      </c>
      <c r="DN204" s="5">
        <v>0</v>
      </c>
      <c r="DO204" s="5">
        <v>0</v>
      </c>
      <c r="DP204" s="5">
        <v>0</v>
      </c>
      <c r="DQ204" s="5">
        <v>0</v>
      </c>
      <c r="DR204" s="5">
        <v>3536628.54</v>
      </c>
      <c r="DS204" s="5">
        <v>0</v>
      </c>
      <c r="DT204" s="5">
        <v>2849246.12</v>
      </c>
      <c r="DU204" s="5">
        <v>0</v>
      </c>
      <c r="DV204" s="5">
        <v>0</v>
      </c>
      <c r="DW204" s="5">
        <v>2849246.12</v>
      </c>
      <c r="DX204" s="11">
        <f>('KOV järjest'!Z204+Z204+BP204+DF204)/CL204</f>
        <v>0.07005770561237842</v>
      </c>
      <c r="DY204" s="11">
        <f t="shared" si="3"/>
        <v>0.035493136749903516</v>
      </c>
    </row>
    <row r="205" spans="1:129" ht="12.75">
      <c r="A205" s="3" t="s">
        <v>264</v>
      </c>
      <c r="B205" s="4">
        <v>994295.01</v>
      </c>
      <c r="C205" s="4">
        <v>6264056.5</v>
      </c>
      <c r="D205" s="4">
        <v>5879028.5</v>
      </c>
      <c r="E205" s="4">
        <v>34264.62</v>
      </c>
      <c r="F205" s="4">
        <v>13171644.63</v>
      </c>
      <c r="G205" s="4">
        <v>-10895258.74</v>
      </c>
      <c r="H205" s="4">
        <v>-1013028</v>
      </c>
      <c r="I205" s="4">
        <v>-530531.23</v>
      </c>
      <c r="J205" s="4">
        <v>-12438817.97</v>
      </c>
      <c r="K205" s="4">
        <v>-772491.53</v>
      </c>
      <c r="L205" s="4">
        <v>0</v>
      </c>
      <c r="M205" s="4">
        <v>990255</v>
      </c>
      <c r="N205" s="4">
        <v>0</v>
      </c>
      <c r="O205" s="4">
        <v>0</v>
      </c>
      <c r="P205" s="4">
        <v>0</v>
      </c>
      <c r="Q205" s="4">
        <v>0</v>
      </c>
      <c r="R205" s="4">
        <v>-228000</v>
      </c>
      <c r="S205" s="4">
        <v>0</v>
      </c>
      <c r="T205" s="4">
        <v>0</v>
      </c>
      <c r="U205" s="4">
        <v>0</v>
      </c>
      <c r="V205" s="4">
        <v>-16788.04</v>
      </c>
      <c r="W205" s="4">
        <v>-25197.9</v>
      </c>
      <c r="X205" s="4">
        <v>0</v>
      </c>
      <c r="Y205" s="4">
        <v>-27024.57</v>
      </c>
      <c r="Z205" s="4">
        <v>705802.09</v>
      </c>
      <c r="AA205" s="4">
        <v>336000</v>
      </c>
      <c r="AB205" s="4">
        <v>-341995.4</v>
      </c>
      <c r="AC205" s="4">
        <v>0</v>
      </c>
      <c r="AD205" s="4">
        <v>-5995.4</v>
      </c>
      <c r="AE205" s="4">
        <v>504366.92</v>
      </c>
      <c r="AF205" s="4">
        <v>962976.24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962976.24</v>
      </c>
      <c r="AM205" s="4">
        <v>0</v>
      </c>
      <c r="AN205" s="4">
        <v>705376.45</v>
      </c>
      <c r="AO205" s="4">
        <v>0</v>
      </c>
      <c r="AP205" s="4">
        <v>0</v>
      </c>
      <c r="AQ205" s="4">
        <v>705376.45</v>
      </c>
      <c r="AR205" s="4">
        <v>1097089.59</v>
      </c>
      <c r="AS205" s="4">
        <v>7440039.08</v>
      </c>
      <c r="AT205" s="4">
        <v>6556991.05</v>
      </c>
      <c r="AU205" s="4">
        <v>65614.62</v>
      </c>
      <c r="AV205" s="4">
        <v>15159734.34</v>
      </c>
      <c r="AW205" s="4">
        <v>-10577835.34</v>
      </c>
      <c r="AX205" s="4">
        <v>-924440.11</v>
      </c>
      <c r="AY205" s="4">
        <v>-1235255.49</v>
      </c>
      <c r="AZ205" s="4">
        <v>-12737530.94</v>
      </c>
      <c r="BA205" s="4">
        <v>-5011524.65</v>
      </c>
      <c r="BB205" s="4">
        <v>0</v>
      </c>
      <c r="BC205" s="4">
        <v>3342026.04</v>
      </c>
      <c r="BD205" s="4">
        <v>-104144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-31691.38</v>
      </c>
      <c r="BM205" s="4">
        <v>-31691.38</v>
      </c>
      <c r="BN205" s="4">
        <v>0</v>
      </c>
      <c r="BO205" s="4">
        <v>-1805333.99</v>
      </c>
      <c r="BP205" s="4">
        <v>616869.41</v>
      </c>
      <c r="BQ205" s="4">
        <v>1544880.94</v>
      </c>
      <c r="BR205" s="4">
        <v>-1706056.92</v>
      </c>
      <c r="BS205" s="4">
        <v>0</v>
      </c>
      <c r="BT205" s="4">
        <v>-161175.98</v>
      </c>
      <c r="BU205" s="4">
        <v>9283.88</v>
      </c>
      <c r="BV205" s="4">
        <v>801800.26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801800.26</v>
      </c>
      <c r="CC205" s="4">
        <v>0</v>
      </c>
      <c r="CD205" s="4">
        <v>714660.33</v>
      </c>
      <c r="CE205" s="4">
        <v>0</v>
      </c>
      <c r="CF205" s="4">
        <v>0</v>
      </c>
      <c r="CG205" s="4">
        <v>714660.33</v>
      </c>
      <c r="CH205" s="5">
        <v>596712.13</v>
      </c>
      <c r="CI205" s="5">
        <v>9849879.77</v>
      </c>
      <c r="CJ205" s="5">
        <v>6539065.21</v>
      </c>
      <c r="CK205" s="5">
        <v>35603.18</v>
      </c>
      <c r="CL205" s="5">
        <v>17021260.29</v>
      </c>
      <c r="CM205" s="5">
        <v>-13275442.23</v>
      </c>
      <c r="CN205" s="5">
        <v>-560460.01</v>
      </c>
      <c r="CO205" s="5">
        <v>-1886630.96</v>
      </c>
      <c r="CP205" s="5">
        <v>-15722533.2</v>
      </c>
      <c r="CQ205" s="5">
        <v>-7171426.54</v>
      </c>
      <c r="CR205" s="5">
        <v>0</v>
      </c>
      <c r="CS205" s="5">
        <v>4939262.44</v>
      </c>
      <c r="CT205" s="5">
        <v>-14262</v>
      </c>
      <c r="CU205" s="5">
        <v>0</v>
      </c>
      <c r="CV205" s="5">
        <v>0</v>
      </c>
      <c r="CW205" s="5">
        <v>0</v>
      </c>
      <c r="CX205" s="5">
        <v>0</v>
      </c>
      <c r="CY205" s="5">
        <v>0</v>
      </c>
      <c r="CZ205" s="5">
        <v>0</v>
      </c>
      <c r="DA205" s="5">
        <v>0</v>
      </c>
      <c r="DB205" s="5">
        <v>-46222.25</v>
      </c>
      <c r="DC205" s="5">
        <v>-46222.25</v>
      </c>
      <c r="DD205" s="5">
        <v>0</v>
      </c>
      <c r="DE205" s="5">
        <v>-2292648.35</v>
      </c>
      <c r="DF205" s="5">
        <v>-993921.26</v>
      </c>
      <c r="DG205" s="5">
        <v>1950000</v>
      </c>
      <c r="DH205" s="5">
        <v>-329775.47</v>
      </c>
      <c r="DI205" s="5">
        <v>0</v>
      </c>
      <c r="DJ205" s="5">
        <v>1620224.53</v>
      </c>
      <c r="DK205" s="5">
        <v>103389.23</v>
      </c>
      <c r="DL205" s="5">
        <v>2422024.79</v>
      </c>
      <c r="DM205" s="5">
        <v>0</v>
      </c>
      <c r="DN205" s="5">
        <v>0</v>
      </c>
      <c r="DO205" s="5">
        <v>0</v>
      </c>
      <c r="DP205" s="5">
        <v>0</v>
      </c>
      <c r="DQ205" s="5">
        <v>0</v>
      </c>
      <c r="DR205" s="5">
        <v>2422024.79</v>
      </c>
      <c r="DS205" s="5">
        <v>0</v>
      </c>
      <c r="DT205" s="5">
        <v>818049.56</v>
      </c>
      <c r="DU205" s="5">
        <v>0</v>
      </c>
      <c r="DV205" s="5">
        <v>0</v>
      </c>
      <c r="DW205" s="5">
        <v>818049.56</v>
      </c>
      <c r="DX205" s="11">
        <f>('KOV järjest'!Z205+Z205+BP205+DF205)/CL205</f>
        <v>0.023624778256651643</v>
      </c>
      <c r="DY205" s="11">
        <f t="shared" si="3"/>
        <v>0.09423363503478861</v>
      </c>
    </row>
    <row r="206" spans="1:129" ht="12.75">
      <c r="A206" s="3" t="s">
        <v>265</v>
      </c>
      <c r="B206" s="4">
        <v>1383176.92</v>
      </c>
      <c r="C206" s="4">
        <v>7021400.44</v>
      </c>
      <c r="D206" s="4">
        <v>7766769.64</v>
      </c>
      <c r="E206" s="4">
        <v>197143.86</v>
      </c>
      <c r="F206" s="4">
        <v>16368490.86</v>
      </c>
      <c r="G206" s="4">
        <v>-15619349.7</v>
      </c>
      <c r="H206" s="4">
        <v>-1545232.86</v>
      </c>
      <c r="I206" s="4">
        <v>-1147831</v>
      </c>
      <c r="J206" s="4">
        <v>-18312413.56</v>
      </c>
      <c r="K206" s="4">
        <v>-1060260.66</v>
      </c>
      <c r="L206" s="4">
        <v>0</v>
      </c>
      <c r="M206" s="4">
        <v>630633</v>
      </c>
      <c r="N206" s="4">
        <v>0</v>
      </c>
      <c r="O206" s="4">
        <v>0</v>
      </c>
      <c r="P206" s="4">
        <v>0</v>
      </c>
      <c r="Q206" s="4">
        <v>0</v>
      </c>
      <c r="R206" s="4">
        <v>-595500</v>
      </c>
      <c r="S206" s="4">
        <v>0</v>
      </c>
      <c r="T206" s="4">
        <v>0</v>
      </c>
      <c r="U206" s="4">
        <v>0</v>
      </c>
      <c r="V206" s="4">
        <v>-112191.95</v>
      </c>
      <c r="W206" s="4">
        <v>-112191.95</v>
      </c>
      <c r="X206" s="4">
        <v>0</v>
      </c>
      <c r="Y206" s="4">
        <v>-1137319.61</v>
      </c>
      <c r="Z206" s="4">
        <v>-3081242.31</v>
      </c>
      <c r="AA206" s="4">
        <v>1900000</v>
      </c>
      <c r="AB206" s="4">
        <v>-361681.39</v>
      </c>
      <c r="AC206" s="4">
        <v>43616.83</v>
      </c>
      <c r="AD206" s="4">
        <v>1581935.44</v>
      </c>
      <c r="AE206" s="4">
        <v>82761.86</v>
      </c>
      <c r="AF206" s="4">
        <v>3661173.33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3661173.33</v>
      </c>
      <c r="AM206" s="4">
        <v>0</v>
      </c>
      <c r="AN206" s="4">
        <v>85483.41</v>
      </c>
      <c r="AO206" s="4">
        <v>0</v>
      </c>
      <c r="AP206" s="4">
        <v>0</v>
      </c>
      <c r="AQ206" s="4">
        <v>85483.41</v>
      </c>
      <c r="AR206" s="4">
        <v>1687077.6</v>
      </c>
      <c r="AS206" s="4">
        <v>8675981.18</v>
      </c>
      <c r="AT206" s="4">
        <v>8997581.92</v>
      </c>
      <c r="AU206" s="4">
        <v>357686.45</v>
      </c>
      <c r="AV206" s="4">
        <v>19718327.15</v>
      </c>
      <c r="AW206" s="4">
        <v>-17977054.56</v>
      </c>
      <c r="AX206" s="4">
        <v>-1594314.16</v>
      </c>
      <c r="AY206" s="4">
        <v>-2329223.66</v>
      </c>
      <c r="AZ206" s="4">
        <v>-21900592.38</v>
      </c>
      <c r="BA206" s="4">
        <v>-6822591.52</v>
      </c>
      <c r="BB206" s="4">
        <v>5000</v>
      </c>
      <c r="BC206" s="4">
        <v>1741258</v>
      </c>
      <c r="BD206" s="4">
        <v>0</v>
      </c>
      <c r="BE206" s="4">
        <v>0</v>
      </c>
      <c r="BF206" s="4">
        <v>0</v>
      </c>
      <c r="BG206" s="4">
        <v>0</v>
      </c>
      <c r="BH206" s="4">
        <v>-1233000</v>
      </c>
      <c r="BI206" s="4">
        <v>0</v>
      </c>
      <c r="BJ206" s="4">
        <v>0</v>
      </c>
      <c r="BK206" s="4">
        <v>0</v>
      </c>
      <c r="BL206" s="4">
        <v>-251396.62</v>
      </c>
      <c r="BM206" s="4">
        <v>-251561.56</v>
      </c>
      <c r="BN206" s="4">
        <v>0</v>
      </c>
      <c r="BO206" s="4">
        <v>-6560730.14</v>
      </c>
      <c r="BP206" s="4">
        <v>-8742995.37</v>
      </c>
      <c r="BQ206" s="4">
        <v>8413994.33</v>
      </c>
      <c r="BR206" s="4">
        <v>-501075.82</v>
      </c>
      <c r="BS206" s="4">
        <v>-5447.29</v>
      </c>
      <c r="BT206" s="4">
        <v>7907471.22</v>
      </c>
      <c r="BU206" s="4">
        <v>-71711.88</v>
      </c>
      <c r="BV206" s="4">
        <v>11568644.55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11568644.55</v>
      </c>
      <c r="CC206" s="4">
        <v>0</v>
      </c>
      <c r="CD206" s="4">
        <v>13771.53</v>
      </c>
      <c r="CE206" s="4">
        <v>0</v>
      </c>
      <c r="CF206" s="4">
        <v>0</v>
      </c>
      <c r="CG206" s="4">
        <v>13771.53</v>
      </c>
      <c r="CH206" s="4">
        <v>2264770.28</v>
      </c>
      <c r="CI206" s="4">
        <v>11558822.46</v>
      </c>
      <c r="CJ206" s="4">
        <v>11674072.04</v>
      </c>
      <c r="CK206" s="4">
        <v>649542.58</v>
      </c>
      <c r="CL206" s="4">
        <v>26147207.36</v>
      </c>
      <c r="CM206" s="4">
        <v>-21256495.12</v>
      </c>
      <c r="CN206" s="4">
        <v>-1758840.14</v>
      </c>
      <c r="CO206" s="4">
        <v>-1386867.15</v>
      </c>
      <c r="CP206" s="4">
        <v>-24402202.41</v>
      </c>
      <c r="CQ206" s="4">
        <v>-1049419.69</v>
      </c>
      <c r="CR206" s="4">
        <v>461103.05</v>
      </c>
      <c r="CS206" s="4">
        <v>1633098.17</v>
      </c>
      <c r="CT206" s="4">
        <v>-36000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-524599.95</v>
      </c>
      <c r="DC206" s="4">
        <v>-519154.49</v>
      </c>
      <c r="DD206" s="4">
        <v>0</v>
      </c>
      <c r="DE206" s="4">
        <v>484181.58</v>
      </c>
      <c r="DF206" s="4">
        <v>2229186.53</v>
      </c>
      <c r="DG206" s="4">
        <v>60805.93</v>
      </c>
      <c r="DH206" s="4">
        <v>-972277.7</v>
      </c>
      <c r="DI206" s="4">
        <v>501635.45</v>
      </c>
      <c r="DJ206" s="4">
        <v>-409836.32</v>
      </c>
      <c r="DK206" s="4">
        <v>-6670.31</v>
      </c>
      <c r="DL206" s="4">
        <v>11158808.23</v>
      </c>
      <c r="DM206" s="4">
        <v>0</v>
      </c>
      <c r="DN206" s="4">
        <v>0</v>
      </c>
      <c r="DO206" s="4">
        <v>0</v>
      </c>
      <c r="DP206" s="4">
        <v>0</v>
      </c>
      <c r="DQ206" s="4">
        <v>0</v>
      </c>
      <c r="DR206" s="4">
        <v>11158808.23</v>
      </c>
      <c r="DS206" s="4">
        <v>0</v>
      </c>
      <c r="DT206" s="4">
        <v>7101.22</v>
      </c>
      <c r="DU206" s="4">
        <v>0</v>
      </c>
      <c r="DV206" s="4">
        <v>0</v>
      </c>
      <c r="DW206" s="4">
        <v>7101.22</v>
      </c>
      <c r="DX206" s="11">
        <f>('KOV järjest'!Z206+Z206+BP206+DF206)/CL206</f>
        <v>-0.3836242426158661</v>
      </c>
      <c r="DY206" s="11">
        <f t="shared" si="3"/>
        <v>0.4264970578487048</v>
      </c>
    </row>
    <row r="207" spans="1:129" ht="12.75">
      <c r="A207" s="3" t="s">
        <v>266</v>
      </c>
      <c r="B207" s="4">
        <v>988099.66</v>
      </c>
      <c r="C207" s="4">
        <v>4563672.75</v>
      </c>
      <c r="D207" s="4">
        <v>4942402.59</v>
      </c>
      <c r="E207" s="4">
        <v>47536.87</v>
      </c>
      <c r="F207" s="4">
        <v>10541711.87</v>
      </c>
      <c r="G207" s="4">
        <v>-9042806.07</v>
      </c>
      <c r="H207" s="4">
        <v>-1070186.78</v>
      </c>
      <c r="I207" s="4">
        <v>-509701.65</v>
      </c>
      <c r="J207" s="4">
        <v>-10622694.5</v>
      </c>
      <c r="K207" s="4">
        <v>-149600</v>
      </c>
      <c r="L207" s="4">
        <v>0</v>
      </c>
      <c r="M207" s="4">
        <v>1060190</v>
      </c>
      <c r="N207" s="4">
        <v>0</v>
      </c>
      <c r="O207" s="4">
        <v>0</v>
      </c>
      <c r="P207" s="4">
        <v>0</v>
      </c>
      <c r="Q207" s="4">
        <v>0</v>
      </c>
      <c r="R207" s="4">
        <v>-93000</v>
      </c>
      <c r="S207" s="4">
        <v>0</v>
      </c>
      <c r="T207" s="4">
        <v>0</v>
      </c>
      <c r="U207" s="4">
        <v>0</v>
      </c>
      <c r="V207" s="4">
        <v>-148145.73</v>
      </c>
      <c r="W207" s="4">
        <v>-153234.26</v>
      </c>
      <c r="X207" s="4">
        <v>0</v>
      </c>
      <c r="Y207" s="4">
        <v>669444.27</v>
      </c>
      <c r="Z207" s="4">
        <v>588461.64</v>
      </c>
      <c r="AA207" s="4">
        <v>0</v>
      </c>
      <c r="AB207" s="4">
        <v>-565701.92</v>
      </c>
      <c r="AC207" s="4">
        <v>0</v>
      </c>
      <c r="AD207" s="4">
        <v>-565701.92</v>
      </c>
      <c r="AE207" s="4">
        <v>-39766.28</v>
      </c>
      <c r="AF207" s="4">
        <v>1570668.92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1570668.92</v>
      </c>
      <c r="AM207" s="4">
        <v>0</v>
      </c>
      <c r="AN207" s="4">
        <v>835467.29</v>
      </c>
      <c r="AO207" s="4">
        <v>0</v>
      </c>
      <c r="AP207" s="4">
        <v>0</v>
      </c>
      <c r="AQ207" s="4">
        <v>835467.29</v>
      </c>
      <c r="AR207" s="4">
        <v>1182157.9</v>
      </c>
      <c r="AS207" s="4">
        <v>5543135.14</v>
      </c>
      <c r="AT207" s="4">
        <v>4587332.61</v>
      </c>
      <c r="AU207" s="4">
        <v>302962.51</v>
      </c>
      <c r="AV207" s="4">
        <v>11615588.16</v>
      </c>
      <c r="AW207" s="4">
        <v>-9301460.88</v>
      </c>
      <c r="AX207" s="4">
        <v>-995645.43</v>
      </c>
      <c r="AY207" s="4">
        <v>-607827.17</v>
      </c>
      <c r="AZ207" s="4">
        <v>-10904933.48</v>
      </c>
      <c r="BA207" s="4">
        <v>-634555.64</v>
      </c>
      <c r="BB207" s="4">
        <v>38000</v>
      </c>
      <c r="BC207" s="4">
        <v>593173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-75806.33</v>
      </c>
      <c r="BM207" s="4">
        <v>-88498.47</v>
      </c>
      <c r="BN207" s="4">
        <v>0</v>
      </c>
      <c r="BO207" s="4">
        <v>-79188.97</v>
      </c>
      <c r="BP207" s="4">
        <v>631465.71</v>
      </c>
      <c r="BQ207" s="4">
        <v>1100000</v>
      </c>
      <c r="BR207" s="4">
        <v>-571954.39</v>
      </c>
      <c r="BS207" s="4">
        <v>0</v>
      </c>
      <c r="BT207" s="4">
        <v>528045.61</v>
      </c>
      <c r="BU207" s="4">
        <v>2200907.86</v>
      </c>
      <c r="BV207" s="4">
        <v>2098714.53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2098714.53</v>
      </c>
      <c r="CC207" s="4">
        <v>0</v>
      </c>
      <c r="CD207" s="4">
        <v>3036375.15</v>
      </c>
      <c r="CE207" s="4">
        <v>0</v>
      </c>
      <c r="CF207" s="4">
        <v>0</v>
      </c>
      <c r="CG207" s="4">
        <v>3036375.15</v>
      </c>
      <c r="CH207" s="4">
        <v>1652443.07</v>
      </c>
      <c r="CI207" s="4">
        <v>6387312.2</v>
      </c>
      <c r="CJ207" s="4">
        <v>4988801.62</v>
      </c>
      <c r="CK207" s="4">
        <v>716722.5</v>
      </c>
      <c r="CL207" s="4">
        <v>13745279.39</v>
      </c>
      <c r="CM207" s="4">
        <v>-12143906.82</v>
      </c>
      <c r="CN207" s="4">
        <v>-974520.76</v>
      </c>
      <c r="CO207" s="4">
        <v>-1316833.64</v>
      </c>
      <c r="CP207" s="4">
        <v>-14435261.22</v>
      </c>
      <c r="CQ207" s="4">
        <v>-2656960.18</v>
      </c>
      <c r="CR207" s="4">
        <v>0</v>
      </c>
      <c r="CS207" s="4">
        <v>1561000</v>
      </c>
      <c r="CT207" s="4">
        <v>-141845</v>
      </c>
      <c r="CU207" s="4">
        <v>0</v>
      </c>
      <c r="CV207" s="4">
        <v>0</v>
      </c>
      <c r="CW207" s="4">
        <v>0</v>
      </c>
      <c r="CX207" s="4">
        <v>-1083000</v>
      </c>
      <c r="CY207" s="4">
        <v>0</v>
      </c>
      <c r="CZ207" s="4">
        <v>0</v>
      </c>
      <c r="DA207" s="4">
        <v>0</v>
      </c>
      <c r="DB207" s="4">
        <v>-217958.09</v>
      </c>
      <c r="DC207" s="4">
        <v>-221001.53</v>
      </c>
      <c r="DD207" s="4">
        <v>0</v>
      </c>
      <c r="DE207" s="4">
        <v>-2538763.27</v>
      </c>
      <c r="DF207" s="4">
        <v>-3228745.1</v>
      </c>
      <c r="DG207" s="4">
        <v>1600000</v>
      </c>
      <c r="DH207" s="4">
        <v>-465907.5</v>
      </c>
      <c r="DI207" s="4">
        <v>115820.09</v>
      </c>
      <c r="DJ207" s="4">
        <v>1249912.59</v>
      </c>
      <c r="DK207" s="4">
        <v>-3023443.43</v>
      </c>
      <c r="DL207" s="4">
        <v>3348627.12</v>
      </c>
      <c r="DM207" s="4">
        <v>0</v>
      </c>
      <c r="DN207" s="4">
        <v>0</v>
      </c>
      <c r="DO207" s="4">
        <v>0</v>
      </c>
      <c r="DP207" s="4">
        <v>0</v>
      </c>
      <c r="DQ207" s="4">
        <v>0</v>
      </c>
      <c r="DR207" s="4">
        <v>3348627.12</v>
      </c>
      <c r="DS207" s="4">
        <v>0</v>
      </c>
      <c r="DT207" s="4">
        <v>12931.72</v>
      </c>
      <c r="DU207" s="4">
        <v>0</v>
      </c>
      <c r="DV207" s="4">
        <v>0</v>
      </c>
      <c r="DW207" s="4">
        <v>12931.72</v>
      </c>
      <c r="DX207" s="11">
        <f>('KOV järjest'!Z207+Z207+BP207+DF207)/CL207</f>
        <v>-0.09790733398835628</v>
      </c>
      <c r="DY207" s="11">
        <f t="shared" si="3"/>
        <v>0.242679345057678</v>
      </c>
    </row>
    <row r="208" spans="1:129" ht="12.75">
      <c r="A208" s="3" t="s">
        <v>267</v>
      </c>
      <c r="B208" s="4">
        <v>1892674.74</v>
      </c>
      <c r="C208" s="4">
        <v>4861653.49</v>
      </c>
      <c r="D208" s="4">
        <v>10785787.23</v>
      </c>
      <c r="E208" s="4">
        <v>281173.46</v>
      </c>
      <c r="F208" s="4">
        <v>17821288.92</v>
      </c>
      <c r="G208" s="4">
        <v>-14688402.71</v>
      </c>
      <c r="H208" s="4">
        <v>-1920949.77</v>
      </c>
      <c r="I208" s="4">
        <v>-1070958.35</v>
      </c>
      <c r="J208" s="4">
        <v>-17680310.83</v>
      </c>
      <c r="K208" s="4">
        <v>-1732545.03</v>
      </c>
      <c r="L208" s="4">
        <v>0</v>
      </c>
      <c r="M208" s="4">
        <v>1202799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2562.92</v>
      </c>
      <c r="W208" s="4">
        <v>-29272.7</v>
      </c>
      <c r="X208" s="4">
        <v>0</v>
      </c>
      <c r="Y208" s="4">
        <v>-527183.11</v>
      </c>
      <c r="Z208" s="4">
        <v>-386205.02</v>
      </c>
      <c r="AA208" s="4">
        <v>0</v>
      </c>
      <c r="AB208" s="4">
        <v>-300000</v>
      </c>
      <c r="AC208" s="4">
        <v>0</v>
      </c>
      <c r="AD208" s="4">
        <v>-300000</v>
      </c>
      <c r="AE208" s="4">
        <v>944657.87</v>
      </c>
      <c r="AF208" s="4">
        <v>700000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700000</v>
      </c>
      <c r="AM208" s="4">
        <v>0</v>
      </c>
      <c r="AN208" s="4">
        <v>63099.06</v>
      </c>
      <c r="AO208" s="4">
        <v>1827600</v>
      </c>
      <c r="AP208" s="4">
        <v>0</v>
      </c>
      <c r="AQ208" s="4">
        <v>1890699.06</v>
      </c>
      <c r="AR208" s="4">
        <v>2112985.9</v>
      </c>
      <c r="AS208" s="4">
        <v>6122661.16</v>
      </c>
      <c r="AT208" s="4">
        <v>11799847.35</v>
      </c>
      <c r="AU208" s="4">
        <v>234695.03</v>
      </c>
      <c r="AV208" s="4">
        <v>20270189.44</v>
      </c>
      <c r="AW208" s="4">
        <v>-16003694</v>
      </c>
      <c r="AX208" s="4">
        <v>-1503043.2</v>
      </c>
      <c r="AY208" s="4">
        <v>-1292285.01</v>
      </c>
      <c r="AZ208" s="4">
        <v>-18799022.21</v>
      </c>
      <c r="BA208" s="4">
        <v>-2893408.59</v>
      </c>
      <c r="BB208" s="4">
        <v>0</v>
      </c>
      <c r="BC208" s="4">
        <v>6704719.15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44757.22</v>
      </c>
      <c r="BM208" s="4">
        <v>-21789.44</v>
      </c>
      <c r="BN208" s="4">
        <v>0</v>
      </c>
      <c r="BO208" s="4">
        <v>3856067.78</v>
      </c>
      <c r="BP208" s="4">
        <v>5327235.01</v>
      </c>
      <c r="BQ208" s="4">
        <v>0</v>
      </c>
      <c r="BR208" s="4">
        <v>-300000</v>
      </c>
      <c r="BS208" s="4">
        <v>0</v>
      </c>
      <c r="BT208" s="4">
        <v>-300000</v>
      </c>
      <c r="BU208" s="4">
        <v>3415329.68</v>
      </c>
      <c r="BV208" s="4">
        <v>400000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400000</v>
      </c>
      <c r="CC208" s="4">
        <v>0</v>
      </c>
      <c r="CD208" s="4">
        <v>2993728.74</v>
      </c>
      <c r="CE208" s="4">
        <v>2312300</v>
      </c>
      <c r="CF208" s="4">
        <v>0</v>
      </c>
      <c r="CG208" s="4">
        <v>5306028.74</v>
      </c>
      <c r="CH208" s="4">
        <v>2407967.36</v>
      </c>
      <c r="CI208" s="4">
        <v>7242284.93</v>
      </c>
      <c r="CJ208" s="4">
        <v>13122399.35</v>
      </c>
      <c r="CK208" s="4">
        <v>180673.47</v>
      </c>
      <c r="CL208" s="4">
        <v>22953325.11</v>
      </c>
      <c r="CM208" s="4">
        <v>-17890114.74</v>
      </c>
      <c r="CN208" s="4">
        <v>-1825509.64</v>
      </c>
      <c r="CO208" s="4">
        <v>-2997502.71</v>
      </c>
      <c r="CP208" s="4">
        <v>-22713127.09</v>
      </c>
      <c r="CQ208" s="4">
        <v>-22933782.03</v>
      </c>
      <c r="CR208" s="4">
        <v>0</v>
      </c>
      <c r="CS208" s="4">
        <v>8745449.63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-513245.41</v>
      </c>
      <c r="DC208" s="4">
        <v>-642805.35</v>
      </c>
      <c r="DD208" s="4">
        <v>0</v>
      </c>
      <c r="DE208" s="4">
        <v>-14701577.81</v>
      </c>
      <c r="DF208" s="4">
        <v>-14461379.79</v>
      </c>
      <c r="DG208" s="4">
        <v>19928003.73</v>
      </c>
      <c r="DH208" s="4">
        <v>-8537562.75</v>
      </c>
      <c r="DI208" s="4">
        <v>0</v>
      </c>
      <c r="DJ208" s="4">
        <v>11390440.98</v>
      </c>
      <c r="DK208" s="4">
        <v>-2832136.44</v>
      </c>
      <c r="DL208" s="4">
        <v>11790440.98</v>
      </c>
      <c r="DM208" s="4">
        <v>0</v>
      </c>
      <c r="DN208" s="4">
        <v>0</v>
      </c>
      <c r="DO208" s="4">
        <v>0</v>
      </c>
      <c r="DP208" s="4">
        <v>0</v>
      </c>
      <c r="DQ208" s="4">
        <v>0</v>
      </c>
      <c r="DR208" s="4">
        <v>11790440.98</v>
      </c>
      <c r="DS208" s="4">
        <v>0</v>
      </c>
      <c r="DT208" s="4">
        <v>59492.3</v>
      </c>
      <c r="DU208" s="4">
        <v>2414400</v>
      </c>
      <c r="DV208" s="4">
        <v>0</v>
      </c>
      <c r="DW208" s="4">
        <v>2473892.3</v>
      </c>
      <c r="DX208" s="11">
        <f>('KOV järjest'!Z208+Z208+BP208+DF208)/CL208</f>
        <v>-0.4162772981347799</v>
      </c>
      <c r="DY208" s="11">
        <f t="shared" si="3"/>
        <v>0.4058910260431544</v>
      </c>
    </row>
    <row r="209" spans="1:129" ht="12.75">
      <c r="A209" s="3" t="s">
        <v>268</v>
      </c>
      <c r="B209" s="4">
        <v>5566960.62</v>
      </c>
      <c r="C209" s="4">
        <v>12558014.18</v>
      </c>
      <c r="D209" s="4">
        <v>9259473.82</v>
      </c>
      <c r="E209" s="4">
        <v>687652.79</v>
      </c>
      <c r="F209" s="4">
        <v>28072101.41</v>
      </c>
      <c r="G209" s="4">
        <v>-21594477.13</v>
      </c>
      <c r="H209" s="4">
        <v>-1417084.4</v>
      </c>
      <c r="I209" s="4">
        <v>-1203783.31</v>
      </c>
      <c r="J209" s="4">
        <v>-24215344.84</v>
      </c>
      <c r="K209" s="4">
        <v>-2098547.23</v>
      </c>
      <c r="L209" s="4">
        <v>475897</v>
      </c>
      <c r="M209" s="4">
        <v>323000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-189569.46</v>
      </c>
      <c r="W209" s="4">
        <v>-200792.7</v>
      </c>
      <c r="X209" s="4">
        <v>0</v>
      </c>
      <c r="Y209" s="4">
        <v>-1489219.69</v>
      </c>
      <c r="Z209" s="4">
        <v>2367536.88</v>
      </c>
      <c r="AA209" s="4">
        <v>0</v>
      </c>
      <c r="AB209" s="4">
        <v>-895927.35</v>
      </c>
      <c r="AC209" s="4">
        <v>0</v>
      </c>
      <c r="AD209" s="4">
        <v>-895927.35</v>
      </c>
      <c r="AE209" s="4">
        <v>1097477.21</v>
      </c>
      <c r="AF209" s="4">
        <v>3578807.94</v>
      </c>
      <c r="AG209" s="4">
        <v>0</v>
      </c>
      <c r="AH209" s="4">
        <v>351374.85</v>
      </c>
      <c r="AI209" s="4">
        <v>0</v>
      </c>
      <c r="AJ209" s="4">
        <v>0</v>
      </c>
      <c r="AK209" s="4">
        <v>0</v>
      </c>
      <c r="AL209" s="4">
        <v>3930182.79</v>
      </c>
      <c r="AM209" s="4">
        <v>0</v>
      </c>
      <c r="AN209" s="4">
        <v>2072394.01</v>
      </c>
      <c r="AO209" s="4">
        <v>0</v>
      </c>
      <c r="AP209" s="4">
        <v>0</v>
      </c>
      <c r="AQ209" s="4">
        <v>2072394.01</v>
      </c>
      <c r="AR209" s="4">
        <v>6470061.06</v>
      </c>
      <c r="AS209" s="4">
        <v>15677023.92</v>
      </c>
      <c r="AT209" s="4">
        <v>9577772.24</v>
      </c>
      <c r="AU209" s="4">
        <v>1259834.61</v>
      </c>
      <c r="AV209" s="4">
        <v>32984691.83</v>
      </c>
      <c r="AW209" s="4">
        <v>-23788627.37</v>
      </c>
      <c r="AX209" s="4">
        <v>-1882337.13</v>
      </c>
      <c r="AY209" s="4">
        <v>-1884953.6</v>
      </c>
      <c r="AZ209" s="4">
        <v>-27555918.1</v>
      </c>
      <c r="BA209" s="4">
        <v>-4660645.81</v>
      </c>
      <c r="BB209" s="4">
        <v>2480175</v>
      </c>
      <c r="BC209" s="4">
        <v>1993000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-35584.64</v>
      </c>
      <c r="BM209" s="4">
        <v>-175074.83</v>
      </c>
      <c r="BN209" s="4">
        <v>0</v>
      </c>
      <c r="BO209" s="4">
        <v>-223055.45</v>
      </c>
      <c r="BP209" s="4">
        <v>5205718.28</v>
      </c>
      <c r="BQ209" s="4">
        <v>0</v>
      </c>
      <c r="BR209" s="4">
        <v>-868575.6</v>
      </c>
      <c r="BS209" s="4">
        <v>0</v>
      </c>
      <c r="BT209" s="4">
        <v>-868575.6</v>
      </c>
      <c r="BU209" s="4">
        <v>4151599.13</v>
      </c>
      <c r="BV209" s="4">
        <v>2710232.34</v>
      </c>
      <c r="BW209" s="4">
        <v>0</v>
      </c>
      <c r="BX209" s="4">
        <v>320366</v>
      </c>
      <c r="BY209" s="4">
        <v>0</v>
      </c>
      <c r="BZ209" s="4">
        <v>0</v>
      </c>
      <c r="CA209" s="4">
        <v>0</v>
      </c>
      <c r="CB209" s="4">
        <v>3030598.34</v>
      </c>
      <c r="CC209" s="4">
        <v>0</v>
      </c>
      <c r="CD209" s="4">
        <v>6223993.14</v>
      </c>
      <c r="CE209" s="4">
        <v>0</v>
      </c>
      <c r="CF209" s="4">
        <v>0</v>
      </c>
      <c r="CG209" s="4">
        <v>6223993.14</v>
      </c>
      <c r="CH209" s="4">
        <v>6909012.89</v>
      </c>
      <c r="CI209" s="4">
        <v>21151416.65</v>
      </c>
      <c r="CJ209" s="4">
        <v>10089342.68</v>
      </c>
      <c r="CK209" s="4">
        <v>2346565.66</v>
      </c>
      <c r="CL209" s="4">
        <v>40496337.88</v>
      </c>
      <c r="CM209" s="4">
        <v>-27747731.13</v>
      </c>
      <c r="CN209" s="4">
        <v>-1602900.68</v>
      </c>
      <c r="CO209" s="4">
        <v>-2997055.33</v>
      </c>
      <c r="CP209" s="4">
        <v>-32347687.14</v>
      </c>
      <c r="CQ209" s="4">
        <v>-10047126.55</v>
      </c>
      <c r="CR209" s="4">
        <v>170730</v>
      </c>
      <c r="CS209" s="4">
        <v>4192881.72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198534.48</v>
      </c>
      <c r="DC209" s="4">
        <v>-188258.59</v>
      </c>
      <c r="DD209" s="4">
        <v>0</v>
      </c>
      <c r="DE209" s="4">
        <v>-5484980.35</v>
      </c>
      <c r="DF209" s="4">
        <v>2663670.39</v>
      </c>
      <c r="DG209" s="4">
        <v>313898.35</v>
      </c>
      <c r="DH209" s="4">
        <v>-863493.73</v>
      </c>
      <c r="DI209" s="4">
        <v>0</v>
      </c>
      <c r="DJ209" s="4">
        <v>-549595.38</v>
      </c>
      <c r="DK209" s="4">
        <v>3188669.17</v>
      </c>
      <c r="DL209" s="4">
        <v>2160636.96</v>
      </c>
      <c r="DM209" s="4">
        <v>0</v>
      </c>
      <c r="DN209" s="4">
        <v>309386</v>
      </c>
      <c r="DO209" s="4">
        <v>0</v>
      </c>
      <c r="DP209" s="4">
        <v>0</v>
      </c>
      <c r="DQ209" s="4">
        <v>0</v>
      </c>
      <c r="DR209" s="4">
        <v>2470022.96</v>
      </c>
      <c r="DS209" s="4">
        <v>0</v>
      </c>
      <c r="DT209" s="4">
        <v>9412662.31</v>
      </c>
      <c r="DU209" s="4">
        <v>0</v>
      </c>
      <c r="DV209" s="4">
        <v>0</v>
      </c>
      <c r="DW209" s="4">
        <v>9412662.31</v>
      </c>
      <c r="DX209" s="11">
        <f>('KOV järjest'!Z209+Z209+BP209+DF209)/CL209</f>
        <v>0.3271985839624272</v>
      </c>
      <c r="DY209" s="11">
        <f t="shared" si="3"/>
        <v>0</v>
      </c>
    </row>
    <row r="210" spans="1:129" ht="12.75">
      <c r="A210" s="3" t="s">
        <v>269</v>
      </c>
      <c r="B210" s="4">
        <v>1401407.47</v>
      </c>
      <c r="C210" s="4">
        <v>4935782.18</v>
      </c>
      <c r="D210" s="4">
        <v>6325993.2</v>
      </c>
      <c r="E210" s="4">
        <v>22306.17</v>
      </c>
      <c r="F210" s="4">
        <v>12685489.02</v>
      </c>
      <c r="G210" s="4">
        <v>-9949512.99</v>
      </c>
      <c r="H210" s="4">
        <v>-962278.9</v>
      </c>
      <c r="I210" s="4">
        <v>-471784.55</v>
      </c>
      <c r="J210" s="4">
        <v>-11383576.44</v>
      </c>
      <c r="K210" s="4">
        <v>-817501.8</v>
      </c>
      <c r="L210" s="4">
        <v>0</v>
      </c>
      <c r="M210" s="4">
        <v>706962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-71334.86</v>
      </c>
      <c r="W210" s="4">
        <v>-71374.68</v>
      </c>
      <c r="X210" s="4">
        <v>0</v>
      </c>
      <c r="Y210" s="4">
        <v>-181874.66</v>
      </c>
      <c r="Z210" s="4">
        <v>1120037.92</v>
      </c>
      <c r="AA210" s="4">
        <v>0</v>
      </c>
      <c r="AB210" s="4">
        <v>-410600</v>
      </c>
      <c r="AC210" s="4">
        <v>0</v>
      </c>
      <c r="AD210" s="4">
        <v>-410600</v>
      </c>
      <c r="AE210" s="4">
        <v>581784.15</v>
      </c>
      <c r="AF210" s="4">
        <v>1568650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1568650</v>
      </c>
      <c r="AM210" s="4">
        <v>0</v>
      </c>
      <c r="AN210" s="4">
        <v>1047015.45</v>
      </c>
      <c r="AO210" s="4">
        <v>0</v>
      </c>
      <c r="AP210" s="4">
        <v>0</v>
      </c>
      <c r="AQ210" s="4">
        <v>1047015.45</v>
      </c>
      <c r="AR210" s="4">
        <v>1406577.56</v>
      </c>
      <c r="AS210" s="4">
        <v>5885439.02</v>
      </c>
      <c r="AT210" s="4">
        <v>6394066.64</v>
      </c>
      <c r="AU210" s="4">
        <v>176066.65</v>
      </c>
      <c r="AV210" s="4">
        <v>13862149.87</v>
      </c>
      <c r="AW210" s="4">
        <v>-10849303.89</v>
      </c>
      <c r="AX210" s="4">
        <v>-1109061.6</v>
      </c>
      <c r="AY210" s="4">
        <v>-658307.75</v>
      </c>
      <c r="AZ210" s="4">
        <v>-12616673.24</v>
      </c>
      <c r="BA210" s="4">
        <v>-1834678.2</v>
      </c>
      <c r="BB210" s="4">
        <v>80000</v>
      </c>
      <c r="BC210" s="4">
        <v>748000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-73690.08</v>
      </c>
      <c r="BM210" s="4">
        <v>-73822.25</v>
      </c>
      <c r="BN210" s="4">
        <v>0</v>
      </c>
      <c r="BO210" s="4">
        <v>-1080368.28</v>
      </c>
      <c r="BP210" s="4">
        <v>165108.35</v>
      </c>
      <c r="BQ210" s="4">
        <v>930000</v>
      </c>
      <c r="BR210" s="4">
        <v>-440600</v>
      </c>
      <c r="BS210" s="4">
        <v>0</v>
      </c>
      <c r="BT210" s="4">
        <v>489400</v>
      </c>
      <c r="BU210" s="4">
        <v>581110.79</v>
      </c>
      <c r="BV210" s="4">
        <v>2058050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2058050</v>
      </c>
      <c r="CC210" s="4">
        <v>0</v>
      </c>
      <c r="CD210" s="4">
        <v>1628126.24</v>
      </c>
      <c r="CE210" s="4">
        <v>0</v>
      </c>
      <c r="CF210" s="4">
        <v>0</v>
      </c>
      <c r="CG210" s="4">
        <v>1628126.24</v>
      </c>
      <c r="CH210" s="4">
        <v>1686793.91</v>
      </c>
      <c r="CI210" s="4">
        <v>7545834.35</v>
      </c>
      <c r="CJ210" s="4">
        <v>7545418.08</v>
      </c>
      <c r="CK210" s="4">
        <v>94614.42</v>
      </c>
      <c r="CL210" s="4">
        <v>16872660.76</v>
      </c>
      <c r="CM210" s="4">
        <v>-12797084.19</v>
      </c>
      <c r="CN210" s="4">
        <v>-985788.33</v>
      </c>
      <c r="CO210" s="4">
        <v>-1788741.02</v>
      </c>
      <c r="CP210" s="4">
        <v>-15571613.54</v>
      </c>
      <c r="CQ210" s="4">
        <v>-6911814.43</v>
      </c>
      <c r="CR210" s="4">
        <v>0</v>
      </c>
      <c r="CS210" s="4">
        <v>2252999.49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-112914.86</v>
      </c>
      <c r="DC210" s="4">
        <v>-113165.86</v>
      </c>
      <c r="DD210" s="4">
        <v>0</v>
      </c>
      <c r="DE210" s="4">
        <v>-4771729.8</v>
      </c>
      <c r="DF210" s="4">
        <v>-3470682.58</v>
      </c>
      <c r="DG210" s="4">
        <v>3397876.64</v>
      </c>
      <c r="DH210" s="4">
        <v>-488200</v>
      </c>
      <c r="DI210" s="4">
        <v>0</v>
      </c>
      <c r="DJ210" s="4">
        <v>2909676.64</v>
      </c>
      <c r="DK210" s="4">
        <v>-19308.23</v>
      </c>
      <c r="DL210" s="4">
        <v>4967726.64</v>
      </c>
      <c r="DM210" s="4">
        <v>0</v>
      </c>
      <c r="DN210" s="4">
        <v>0</v>
      </c>
      <c r="DO210" s="4">
        <v>0</v>
      </c>
      <c r="DP210" s="4">
        <v>0</v>
      </c>
      <c r="DQ210" s="4">
        <v>0</v>
      </c>
      <c r="DR210" s="4">
        <v>4967726.64</v>
      </c>
      <c r="DS210" s="4">
        <v>0</v>
      </c>
      <c r="DT210" s="4">
        <v>1608818.01</v>
      </c>
      <c r="DU210" s="4">
        <v>0</v>
      </c>
      <c r="DV210" s="4">
        <v>0</v>
      </c>
      <c r="DW210" s="4">
        <v>1608818.01</v>
      </c>
      <c r="DX210" s="11">
        <f>('KOV järjest'!Z210+Z210+BP210+DF210)/CL210</f>
        <v>-0.014614686059746283</v>
      </c>
      <c r="DY210" s="11">
        <f t="shared" si="3"/>
        <v>0.19907403330024634</v>
      </c>
    </row>
    <row r="211" spans="1:129" ht="12.75">
      <c r="A211" s="3" t="s">
        <v>270</v>
      </c>
      <c r="B211" s="4">
        <v>4987941.84</v>
      </c>
      <c r="C211" s="4">
        <v>7705842.36</v>
      </c>
      <c r="D211" s="4">
        <v>12644541.65</v>
      </c>
      <c r="E211" s="4">
        <v>373838.79</v>
      </c>
      <c r="F211" s="4">
        <v>25712164.64</v>
      </c>
      <c r="G211" s="4">
        <v>-20592325.43</v>
      </c>
      <c r="H211" s="4">
        <v>-2948869.4</v>
      </c>
      <c r="I211" s="4">
        <v>-1181820.83</v>
      </c>
      <c r="J211" s="4">
        <v>-24723015.66</v>
      </c>
      <c r="K211" s="4">
        <v>-5733903.32</v>
      </c>
      <c r="L211" s="4">
        <v>220539.6</v>
      </c>
      <c r="M211" s="4">
        <v>1301605.17</v>
      </c>
      <c r="N211" s="4">
        <v>-31092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-33287.58</v>
      </c>
      <c r="W211" s="4">
        <v>-54295.58</v>
      </c>
      <c r="X211" s="4">
        <v>0</v>
      </c>
      <c r="Y211" s="4">
        <v>-4276138.13</v>
      </c>
      <c r="Z211" s="4">
        <v>-3286989.15</v>
      </c>
      <c r="AA211" s="4">
        <v>3521687.01</v>
      </c>
      <c r="AB211" s="4">
        <v>-614408.48</v>
      </c>
      <c r="AC211" s="4">
        <v>0</v>
      </c>
      <c r="AD211" s="4">
        <v>2907278.53</v>
      </c>
      <c r="AE211" s="4">
        <v>822360.07</v>
      </c>
      <c r="AF211" s="4">
        <v>4195680.63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4195680.63</v>
      </c>
      <c r="AM211" s="4">
        <v>0</v>
      </c>
      <c r="AN211" s="4">
        <v>2658803.77</v>
      </c>
      <c r="AO211" s="4">
        <v>208104</v>
      </c>
      <c r="AP211" s="4">
        <v>0</v>
      </c>
      <c r="AQ211" s="4">
        <v>2866907.77</v>
      </c>
      <c r="AR211" s="4">
        <v>5401331.14</v>
      </c>
      <c r="AS211" s="4">
        <v>9276207.33</v>
      </c>
      <c r="AT211" s="4">
        <v>14689479.43</v>
      </c>
      <c r="AU211" s="4">
        <v>821679.21</v>
      </c>
      <c r="AV211" s="4">
        <v>30188697.11</v>
      </c>
      <c r="AW211" s="4">
        <v>-23503793.75</v>
      </c>
      <c r="AX211" s="4">
        <v>-3357503.86</v>
      </c>
      <c r="AY211" s="4">
        <v>-2396795.58</v>
      </c>
      <c r="AZ211" s="4">
        <v>-29258093.19</v>
      </c>
      <c r="BA211" s="4">
        <v>-8167005.46</v>
      </c>
      <c r="BB211" s="4">
        <v>15916.8</v>
      </c>
      <c r="BC211" s="4">
        <v>7598465.19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-77219.93</v>
      </c>
      <c r="BM211" s="4">
        <v>-112496.58</v>
      </c>
      <c r="BN211" s="4">
        <v>0</v>
      </c>
      <c r="BO211" s="4">
        <v>-629843.4</v>
      </c>
      <c r="BP211" s="4">
        <v>300760.52</v>
      </c>
      <c r="BQ211" s="4">
        <v>1749255.8</v>
      </c>
      <c r="BR211" s="4">
        <v>-860040.01</v>
      </c>
      <c r="BS211" s="4">
        <v>0</v>
      </c>
      <c r="BT211" s="4">
        <v>889215.79</v>
      </c>
      <c r="BU211" s="4">
        <v>563302.1</v>
      </c>
      <c r="BV211" s="4">
        <v>5084896.42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5084896.42</v>
      </c>
      <c r="CC211" s="4">
        <v>0</v>
      </c>
      <c r="CD211" s="4">
        <v>1751794.87</v>
      </c>
      <c r="CE211" s="4">
        <v>1678415</v>
      </c>
      <c r="CF211" s="4">
        <v>0</v>
      </c>
      <c r="CG211" s="4">
        <v>3430209.87</v>
      </c>
      <c r="CH211" s="4">
        <v>6128288.81</v>
      </c>
      <c r="CI211" s="4">
        <v>11506920.6</v>
      </c>
      <c r="CJ211" s="4">
        <v>16293331.66</v>
      </c>
      <c r="CK211" s="4">
        <v>690100.77</v>
      </c>
      <c r="CL211" s="4">
        <v>34618641.84</v>
      </c>
      <c r="CM211" s="4">
        <v>-25199889.64</v>
      </c>
      <c r="CN211" s="4">
        <v>-3403888.31</v>
      </c>
      <c r="CO211" s="4">
        <v>-2373062.47</v>
      </c>
      <c r="CP211" s="4">
        <v>-30976840.42</v>
      </c>
      <c r="CQ211" s="4">
        <v>-8568773.98</v>
      </c>
      <c r="CR211" s="4">
        <v>111943.2</v>
      </c>
      <c r="CS211" s="4">
        <v>5751960.6</v>
      </c>
      <c r="CT211" s="4">
        <v>-15000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-111460</v>
      </c>
      <c r="DC211" s="4">
        <v>-206049.95</v>
      </c>
      <c r="DD211" s="4">
        <v>0</v>
      </c>
      <c r="DE211" s="4">
        <v>-2831330.18</v>
      </c>
      <c r="DF211" s="4">
        <v>810471.24</v>
      </c>
      <c r="DG211" s="4">
        <v>0</v>
      </c>
      <c r="DH211" s="4">
        <v>-1207555.48</v>
      </c>
      <c r="DI211" s="4">
        <v>0</v>
      </c>
      <c r="DJ211" s="4">
        <v>-1207555.48</v>
      </c>
      <c r="DK211" s="4">
        <v>-436872.01</v>
      </c>
      <c r="DL211" s="4">
        <v>3878729.83</v>
      </c>
      <c r="DM211" s="4">
        <v>0</v>
      </c>
      <c r="DN211" s="4">
        <v>0</v>
      </c>
      <c r="DO211" s="4">
        <v>0</v>
      </c>
      <c r="DP211" s="4">
        <v>0</v>
      </c>
      <c r="DQ211" s="4">
        <v>0</v>
      </c>
      <c r="DR211" s="4">
        <v>3878729.83</v>
      </c>
      <c r="DS211" s="4">
        <v>0</v>
      </c>
      <c r="DT211" s="4">
        <v>1318334.86</v>
      </c>
      <c r="DU211" s="4">
        <v>1675003</v>
      </c>
      <c r="DV211" s="4">
        <v>0</v>
      </c>
      <c r="DW211" s="4">
        <v>2993337.86</v>
      </c>
      <c r="DX211" s="11">
        <f>('KOV järjest'!Z211+Z211+BP211+DF211)/CL211</f>
        <v>-0.047824317535387156</v>
      </c>
      <c r="DY211" s="11">
        <f t="shared" si="3"/>
        <v>0.025575583643405005</v>
      </c>
    </row>
    <row r="212" spans="1:129" ht="12.75">
      <c r="A212" s="3" t="s">
        <v>271</v>
      </c>
      <c r="B212" s="4">
        <v>1347465.9</v>
      </c>
      <c r="C212" s="4">
        <v>4929040.49</v>
      </c>
      <c r="D212" s="4">
        <v>8668408.22</v>
      </c>
      <c r="E212" s="4">
        <v>146391.48</v>
      </c>
      <c r="F212" s="4">
        <v>15091306.09</v>
      </c>
      <c r="G212" s="4">
        <v>-12735991.79</v>
      </c>
      <c r="H212" s="4">
        <v>-1536548.95</v>
      </c>
      <c r="I212" s="4">
        <v>-1283476.97</v>
      </c>
      <c r="J212" s="4">
        <v>-15556017.71</v>
      </c>
      <c r="K212" s="4">
        <v>-867071.11</v>
      </c>
      <c r="L212" s="4">
        <v>106000</v>
      </c>
      <c r="M212" s="4">
        <v>752085.29</v>
      </c>
      <c r="N212" s="4">
        <v>-36331.25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-35207.48</v>
      </c>
      <c r="W212" s="4">
        <v>-36480.76</v>
      </c>
      <c r="X212" s="4">
        <v>0</v>
      </c>
      <c r="Y212" s="4">
        <v>-80524.55</v>
      </c>
      <c r="Z212" s="4">
        <v>-545236.17</v>
      </c>
      <c r="AA212" s="4">
        <v>1707001.42</v>
      </c>
      <c r="AB212" s="4">
        <v>-599404.44</v>
      </c>
      <c r="AC212" s="4">
        <v>0</v>
      </c>
      <c r="AD212" s="4">
        <v>1107596.98</v>
      </c>
      <c r="AE212" s="4">
        <v>623581.41</v>
      </c>
      <c r="AF212" s="4">
        <v>1853890.6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1853890.6</v>
      </c>
      <c r="AM212" s="4">
        <v>0</v>
      </c>
      <c r="AN212" s="4">
        <v>679370.08</v>
      </c>
      <c r="AO212" s="4">
        <v>0</v>
      </c>
      <c r="AP212" s="4">
        <v>0</v>
      </c>
      <c r="AQ212" s="4">
        <v>679370.08</v>
      </c>
      <c r="AR212" s="4">
        <v>1565776.7</v>
      </c>
      <c r="AS212" s="4">
        <v>5926765.11</v>
      </c>
      <c r="AT212" s="4">
        <v>9690661.41</v>
      </c>
      <c r="AU212" s="4">
        <v>190828.15</v>
      </c>
      <c r="AV212" s="4">
        <v>17374031.37</v>
      </c>
      <c r="AW212" s="4">
        <v>-13644537.37</v>
      </c>
      <c r="AX212" s="4">
        <v>-1583126.85</v>
      </c>
      <c r="AY212" s="4">
        <v>-1581846.58</v>
      </c>
      <c r="AZ212" s="4">
        <v>-16809510.8</v>
      </c>
      <c r="BA212" s="4">
        <v>-6134984.95</v>
      </c>
      <c r="BB212" s="4">
        <v>0</v>
      </c>
      <c r="BC212" s="4">
        <v>5163428.9</v>
      </c>
      <c r="BD212" s="4">
        <v>-217493.2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-374644.33</v>
      </c>
      <c r="BM212" s="4">
        <v>-112345.45</v>
      </c>
      <c r="BN212" s="4">
        <v>0</v>
      </c>
      <c r="BO212" s="4">
        <v>-1563693.58</v>
      </c>
      <c r="BP212" s="4">
        <v>-999173.01</v>
      </c>
      <c r="BQ212" s="4">
        <v>2444690.44</v>
      </c>
      <c r="BR212" s="4">
        <v>-1907359</v>
      </c>
      <c r="BS212" s="4">
        <v>1000000</v>
      </c>
      <c r="BT212" s="4">
        <v>1537331.44</v>
      </c>
      <c r="BU212" s="4">
        <v>-171118.13</v>
      </c>
      <c r="BV212" s="4">
        <v>3656104.8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3656104.8</v>
      </c>
      <c r="CC212" s="4">
        <v>0</v>
      </c>
      <c r="CD212" s="4">
        <v>508251.95</v>
      </c>
      <c r="CE212" s="4">
        <v>0</v>
      </c>
      <c r="CF212" s="4">
        <v>0</v>
      </c>
      <c r="CG212" s="4">
        <v>508251.95</v>
      </c>
      <c r="CH212" s="4">
        <v>1761802.05</v>
      </c>
      <c r="CI212" s="4">
        <v>7601455.22</v>
      </c>
      <c r="CJ212" s="4">
        <v>10932993.17</v>
      </c>
      <c r="CK212" s="4">
        <v>97798.9</v>
      </c>
      <c r="CL212" s="4">
        <v>20394049.34</v>
      </c>
      <c r="CM212" s="4">
        <v>-16086551.05</v>
      </c>
      <c r="CN212" s="4">
        <v>-1448588.92</v>
      </c>
      <c r="CO212" s="4">
        <v>-1699959.38</v>
      </c>
      <c r="CP212" s="4">
        <v>-19235099.35</v>
      </c>
      <c r="CQ212" s="4">
        <v>-5763245.66</v>
      </c>
      <c r="CR212" s="4">
        <v>0</v>
      </c>
      <c r="CS212" s="4">
        <v>5470987.46</v>
      </c>
      <c r="CT212" s="4">
        <v>-17897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-104464.93</v>
      </c>
      <c r="DC212" s="4">
        <v>-105971.98</v>
      </c>
      <c r="DD212" s="4">
        <v>0</v>
      </c>
      <c r="DE212" s="4">
        <v>-414620.13</v>
      </c>
      <c r="DF212" s="4">
        <v>744329.86</v>
      </c>
      <c r="DG212" s="4">
        <v>219999.99</v>
      </c>
      <c r="DH212" s="4">
        <v>-870224.26</v>
      </c>
      <c r="DI212" s="4">
        <v>0</v>
      </c>
      <c r="DJ212" s="4">
        <v>-650224.27</v>
      </c>
      <c r="DK212" s="4">
        <v>246405.27</v>
      </c>
      <c r="DL212" s="4">
        <v>3005880.53</v>
      </c>
      <c r="DM212" s="4">
        <v>0</v>
      </c>
      <c r="DN212" s="4">
        <v>0</v>
      </c>
      <c r="DO212" s="4">
        <v>0</v>
      </c>
      <c r="DP212" s="4">
        <v>0</v>
      </c>
      <c r="DQ212" s="4">
        <v>0</v>
      </c>
      <c r="DR212" s="4">
        <v>3005880.53</v>
      </c>
      <c r="DS212" s="4">
        <v>0</v>
      </c>
      <c r="DT212" s="4">
        <v>754657.22</v>
      </c>
      <c r="DU212" s="4">
        <v>0</v>
      </c>
      <c r="DV212" s="4">
        <v>0</v>
      </c>
      <c r="DW212" s="4">
        <v>754657.22</v>
      </c>
      <c r="DX212" s="11">
        <f>('KOV järjest'!Z212+Z212+BP212+DF212)/CL212</f>
        <v>-0.04421146016507578</v>
      </c>
      <c r="DY212" s="11">
        <f t="shared" si="3"/>
        <v>0.11038628339417363</v>
      </c>
    </row>
    <row r="213" spans="1:129" ht="12.75">
      <c r="A213" s="3" t="s">
        <v>272</v>
      </c>
      <c r="B213" s="4">
        <v>2194331.04</v>
      </c>
      <c r="C213" s="4">
        <v>6287299.88</v>
      </c>
      <c r="D213" s="4">
        <v>9336148.66</v>
      </c>
      <c r="E213" s="4">
        <v>175211.7</v>
      </c>
      <c r="F213" s="4">
        <v>17992991.28</v>
      </c>
      <c r="G213" s="4">
        <v>-16130274.15</v>
      </c>
      <c r="H213" s="4">
        <v>-784757.57</v>
      </c>
      <c r="I213" s="4">
        <v>-474774.35</v>
      </c>
      <c r="J213" s="4">
        <v>-17389806.07</v>
      </c>
      <c r="K213" s="4">
        <v>-242653.65</v>
      </c>
      <c r="L213" s="4">
        <v>209049.56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-99000</v>
      </c>
      <c r="S213" s="4">
        <v>0</v>
      </c>
      <c r="T213" s="4">
        <v>0</v>
      </c>
      <c r="U213" s="4">
        <v>0</v>
      </c>
      <c r="V213" s="4">
        <v>-27440.93</v>
      </c>
      <c r="W213" s="4">
        <v>-27440.93</v>
      </c>
      <c r="X213" s="4">
        <v>0</v>
      </c>
      <c r="Y213" s="4">
        <v>-160045.02</v>
      </c>
      <c r="Z213" s="4">
        <v>443140.19</v>
      </c>
      <c r="AA213" s="4">
        <v>161610</v>
      </c>
      <c r="AB213" s="4">
        <v>-275920.2</v>
      </c>
      <c r="AC213" s="4">
        <v>0</v>
      </c>
      <c r="AD213" s="4">
        <v>-114310.2</v>
      </c>
      <c r="AE213" s="4">
        <v>921259.04</v>
      </c>
      <c r="AF213" s="4">
        <v>472327.03</v>
      </c>
      <c r="AG213" s="4">
        <v>0</v>
      </c>
      <c r="AH213" s="4">
        <v>961292.55</v>
      </c>
      <c r="AI213" s="4">
        <v>0</v>
      </c>
      <c r="AJ213" s="4">
        <v>0</v>
      </c>
      <c r="AK213" s="4">
        <v>0</v>
      </c>
      <c r="AL213" s="4">
        <v>1433619.58</v>
      </c>
      <c r="AM213" s="4">
        <v>0</v>
      </c>
      <c r="AN213" s="4">
        <v>1444727.93</v>
      </c>
      <c r="AO213" s="4">
        <v>0</v>
      </c>
      <c r="AP213" s="4">
        <v>0</v>
      </c>
      <c r="AQ213" s="4">
        <v>1444727.93</v>
      </c>
      <c r="AR213" s="4">
        <v>3009005.85</v>
      </c>
      <c r="AS213" s="4">
        <v>7576394.71</v>
      </c>
      <c r="AT213" s="4">
        <v>8954352.12</v>
      </c>
      <c r="AU213" s="4">
        <v>343989.24</v>
      </c>
      <c r="AV213" s="4">
        <v>19883741.92</v>
      </c>
      <c r="AW213" s="4">
        <v>-16249768.62</v>
      </c>
      <c r="AX213" s="4">
        <v>-916743.81</v>
      </c>
      <c r="AY213" s="4">
        <v>-320118.23</v>
      </c>
      <c r="AZ213" s="4">
        <v>-17486630.66</v>
      </c>
      <c r="BA213" s="4">
        <v>-1205975.96</v>
      </c>
      <c r="BB213" s="4">
        <v>6440</v>
      </c>
      <c r="BC213" s="4">
        <v>1152000</v>
      </c>
      <c r="BD213" s="4">
        <v>0</v>
      </c>
      <c r="BE213" s="4">
        <v>0</v>
      </c>
      <c r="BF213" s="4">
        <v>0</v>
      </c>
      <c r="BG213" s="4">
        <v>0</v>
      </c>
      <c r="BH213" s="4">
        <v>-1141500</v>
      </c>
      <c r="BI213" s="4">
        <v>0</v>
      </c>
      <c r="BJ213" s="4">
        <v>0</v>
      </c>
      <c r="BK213" s="4">
        <v>0</v>
      </c>
      <c r="BL213" s="4">
        <v>4875.45</v>
      </c>
      <c r="BM213" s="4">
        <v>-20445.89</v>
      </c>
      <c r="BN213" s="4">
        <v>0</v>
      </c>
      <c r="BO213" s="4">
        <v>-1184160.51</v>
      </c>
      <c r="BP213" s="4">
        <v>1212950.75</v>
      </c>
      <c r="BQ213" s="4">
        <v>0</v>
      </c>
      <c r="BR213" s="4">
        <v>-266940.03</v>
      </c>
      <c r="BS213" s="4">
        <v>0</v>
      </c>
      <c r="BT213" s="4">
        <v>-266940.03</v>
      </c>
      <c r="BU213" s="4">
        <v>-71946.66</v>
      </c>
      <c r="BV213" s="4">
        <v>205386.97</v>
      </c>
      <c r="BW213" s="4">
        <v>0</v>
      </c>
      <c r="BX213" s="4">
        <v>489041.68</v>
      </c>
      <c r="BY213" s="4">
        <v>0</v>
      </c>
      <c r="BZ213" s="4">
        <v>0</v>
      </c>
      <c r="CA213" s="4">
        <v>0</v>
      </c>
      <c r="CB213" s="4">
        <v>694428.65</v>
      </c>
      <c r="CC213" s="4">
        <v>0</v>
      </c>
      <c r="CD213" s="4">
        <v>1372781.27</v>
      </c>
      <c r="CE213" s="4">
        <v>0</v>
      </c>
      <c r="CF213" s="4">
        <v>0</v>
      </c>
      <c r="CG213" s="4">
        <v>1372781.27</v>
      </c>
      <c r="CH213" s="4">
        <v>3164294.34</v>
      </c>
      <c r="CI213" s="4">
        <v>9949647.76</v>
      </c>
      <c r="CJ213" s="4">
        <v>10864690.44</v>
      </c>
      <c r="CK213" s="4">
        <v>350602.93</v>
      </c>
      <c r="CL213" s="4">
        <v>24329235.47</v>
      </c>
      <c r="CM213" s="4">
        <v>-18870494.21</v>
      </c>
      <c r="CN213" s="4">
        <v>-1095162</v>
      </c>
      <c r="CO213" s="4">
        <v>-1350330.86</v>
      </c>
      <c r="CP213" s="4">
        <v>-21315987.07</v>
      </c>
      <c r="CQ213" s="4">
        <v>-3410920.06</v>
      </c>
      <c r="CR213" s="4">
        <v>387180</v>
      </c>
      <c r="CS213" s="4">
        <v>646712.46</v>
      </c>
      <c r="CT213" s="4">
        <v>-389227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109906.88</v>
      </c>
      <c r="DC213" s="4">
        <v>-6030.81</v>
      </c>
      <c r="DD213" s="4">
        <v>0</v>
      </c>
      <c r="DE213" s="4">
        <v>-2656347.72</v>
      </c>
      <c r="DF213" s="4">
        <v>356900.68</v>
      </c>
      <c r="DG213" s="4">
        <v>500000</v>
      </c>
      <c r="DH213" s="4">
        <v>-196489.84</v>
      </c>
      <c r="DI213" s="4">
        <v>0</v>
      </c>
      <c r="DJ213" s="4">
        <v>303510.16</v>
      </c>
      <c r="DK213" s="4">
        <v>849932.57</v>
      </c>
      <c r="DL213" s="4">
        <v>508897.13</v>
      </c>
      <c r="DM213" s="4">
        <v>0</v>
      </c>
      <c r="DN213" s="4">
        <v>456083</v>
      </c>
      <c r="DO213" s="4">
        <v>0</v>
      </c>
      <c r="DP213" s="4">
        <v>0</v>
      </c>
      <c r="DQ213" s="4">
        <v>0</v>
      </c>
      <c r="DR213" s="4">
        <v>964980.13</v>
      </c>
      <c r="DS213" s="4">
        <v>0</v>
      </c>
      <c r="DT213" s="4">
        <v>2222713.84</v>
      </c>
      <c r="DU213" s="4">
        <v>0</v>
      </c>
      <c r="DV213" s="4">
        <v>0</v>
      </c>
      <c r="DW213" s="4">
        <v>2222713.84</v>
      </c>
      <c r="DX213" s="11">
        <f>('KOV järjest'!Z213+Z213+BP213+DF213)/CL213</f>
        <v>0.07696965251164961</v>
      </c>
      <c r="DY213" s="11">
        <f t="shared" si="3"/>
        <v>0</v>
      </c>
    </row>
    <row r="214" spans="1:129" ht="12.75">
      <c r="A214" s="3" t="s">
        <v>273</v>
      </c>
      <c r="B214" s="4">
        <v>1007550.67</v>
      </c>
      <c r="C214" s="4">
        <v>11682695.33</v>
      </c>
      <c r="D214" s="4">
        <v>4386930.67</v>
      </c>
      <c r="E214" s="4">
        <v>111097.56</v>
      </c>
      <c r="F214" s="4">
        <v>17188274.23</v>
      </c>
      <c r="G214" s="4">
        <v>-15328841.21</v>
      </c>
      <c r="H214" s="4">
        <v>-444580.91</v>
      </c>
      <c r="I214" s="4">
        <v>-1076833.91</v>
      </c>
      <c r="J214" s="4">
        <v>-16850256.03</v>
      </c>
      <c r="K214" s="4">
        <v>-373537.35</v>
      </c>
      <c r="L214" s="4">
        <v>343500</v>
      </c>
      <c r="M214" s="4">
        <v>850213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-235276.57</v>
      </c>
      <c r="W214" s="4">
        <v>-238754.49</v>
      </c>
      <c r="X214" s="4">
        <v>0</v>
      </c>
      <c r="Y214" s="4">
        <v>584899.08</v>
      </c>
      <c r="Z214" s="4">
        <v>922917.28</v>
      </c>
      <c r="AA214" s="4">
        <v>0</v>
      </c>
      <c r="AB214" s="4">
        <v>-843492.63</v>
      </c>
      <c r="AC214" s="4">
        <v>0</v>
      </c>
      <c r="AD214" s="4">
        <v>-843492.63</v>
      </c>
      <c r="AE214" s="4">
        <v>-117677.47</v>
      </c>
      <c r="AF214" s="4">
        <v>6223497.95</v>
      </c>
      <c r="AG214" s="4">
        <v>0</v>
      </c>
      <c r="AH214" s="4">
        <v>0</v>
      </c>
      <c r="AI214" s="4">
        <v>0</v>
      </c>
      <c r="AJ214" s="4">
        <v>53158.37</v>
      </c>
      <c r="AK214" s="4">
        <v>0</v>
      </c>
      <c r="AL214" s="4">
        <v>6276656.32</v>
      </c>
      <c r="AM214" s="4">
        <v>0</v>
      </c>
      <c r="AN214" s="4">
        <v>111820.46</v>
      </c>
      <c r="AO214" s="4">
        <v>0</v>
      </c>
      <c r="AP214" s="4">
        <v>0</v>
      </c>
      <c r="AQ214" s="4">
        <v>111820.46</v>
      </c>
      <c r="AR214" s="4">
        <v>1180900.18</v>
      </c>
      <c r="AS214" s="4">
        <v>15718782.19</v>
      </c>
      <c r="AT214" s="4">
        <v>4105286.79</v>
      </c>
      <c r="AU214" s="4">
        <v>139512.49</v>
      </c>
      <c r="AV214" s="4">
        <v>21144481.65</v>
      </c>
      <c r="AW214" s="4">
        <v>-15561508.27</v>
      </c>
      <c r="AX214" s="4">
        <v>-824495.66</v>
      </c>
      <c r="AY214" s="4">
        <v>-1463514.1</v>
      </c>
      <c r="AZ214" s="4">
        <v>-17849518.03</v>
      </c>
      <c r="BA214" s="4">
        <v>-1390401.42</v>
      </c>
      <c r="BB214" s="4">
        <v>0</v>
      </c>
      <c r="BC214" s="4">
        <v>1732999.2</v>
      </c>
      <c r="BD214" s="4">
        <v>-18730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-196374.63</v>
      </c>
      <c r="BM214" s="4">
        <v>-219253.37</v>
      </c>
      <c r="BN214" s="4">
        <v>0</v>
      </c>
      <c r="BO214" s="4">
        <v>127493.15</v>
      </c>
      <c r="BP214" s="4">
        <v>3422456.77</v>
      </c>
      <c r="BQ214" s="4">
        <v>0</v>
      </c>
      <c r="BR214" s="4">
        <v>-987113</v>
      </c>
      <c r="BS214" s="4">
        <v>0</v>
      </c>
      <c r="BT214" s="4">
        <v>-987113</v>
      </c>
      <c r="BU214" s="4">
        <v>1528424.77</v>
      </c>
      <c r="BV214" s="4">
        <v>5236384.95</v>
      </c>
      <c r="BW214" s="4">
        <v>0</v>
      </c>
      <c r="BX214" s="4">
        <v>0</v>
      </c>
      <c r="BY214" s="4">
        <v>0</v>
      </c>
      <c r="BZ214" s="4">
        <v>50158.37</v>
      </c>
      <c r="CA214" s="4">
        <v>0</v>
      </c>
      <c r="CB214" s="4">
        <v>5286543.32</v>
      </c>
      <c r="CC214" s="4">
        <v>0</v>
      </c>
      <c r="CD214" s="4">
        <v>1640245.23</v>
      </c>
      <c r="CE214" s="4">
        <v>0</v>
      </c>
      <c r="CF214" s="4">
        <v>0</v>
      </c>
      <c r="CG214" s="4">
        <v>1640245.23</v>
      </c>
      <c r="CH214" s="4">
        <v>1216581.57</v>
      </c>
      <c r="CI214" s="4">
        <v>17352449.2</v>
      </c>
      <c r="CJ214" s="4">
        <v>4078307.02</v>
      </c>
      <c r="CK214" s="4">
        <v>225161.7</v>
      </c>
      <c r="CL214" s="4">
        <v>22872499.49</v>
      </c>
      <c r="CM214" s="4">
        <v>-22451377.38</v>
      </c>
      <c r="CN214" s="4">
        <v>-689209.54</v>
      </c>
      <c r="CO214" s="4">
        <v>-2281137.46</v>
      </c>
      <c r="CP214" s="4">
        <v>-25421724.38</v>
      </c>
      <c r="CQ214" s="4">
        <v>-698800</v>
      </c>
      <c r="CR214" s="4">
        <v>250000</v>
      </c>
      <c r="CS214" s="4">
        <v>3222100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-125377.93</v>
      </c>
      <c r="DC214" s="4">
        <v>-239722.4</v>
      </c>
      <c r="DD214" s="4">
        <v>0</v>
      </c>
      <c r="DE214" s="4">
        <v>2647922.07</v>
      </c>
      <c r="DF214" s="4">
        <v>98697.18</v>
      </c>
      <c r="DG214" s="4">
        <v>0</v>
      </c>
      <c r="DH214" s="4">
        <v>-986762.45</v>
      </c>
      <c r="DI214" s="4">
        <v>0</v>
      </c>
      <c r="DJ214" s="4">
        <v>-986762.45</v>
      </c>
      <c r="DK214" s="4">
        <v>-553636.03</v>
      </c>
      <c r="DL214" s="4">
        <v>4249622.5</v>
      </c>
      <c r="DM214" s="4">
        <v>0</v>
      </c>
      <c r="DN214" s="4">
        <v>0</v>
      </c>
      <c r="DO214" s="4">
        <v>0</v>
      </c>
      <c r="DP214" s="4">
        <v>0</v>
      </c>
      <c r="DQ214" s="4">
        <v>0</v>
      </c>
      <c r="DR214" s="4">
        <v>4249622.5</v>
      </c>
      <c r="DS214" s="4">
        <v>0</v>
      </c>
      <c r="DT214" s="4">
        <v>1086609.2</v>
      </c>
      <c r="DU214" s="4">
        <v>0</v>
      </c>
      <c r="DV214" s="4">
        <v>0</v>
      </c>
      <c r="DW214" s="4">
        <v>1086609.2</v>
      </c>
      <c r="DX214" s="11">
        <f>('KOV järjest'!Z214+Z214+BP214+DF214)/CL214</f>
        <v>0.22188764031752964</v>
      </c>
      <c r="DY214" s="11">
        <f t="shared" si="3"/>
        <v>0.13828892209104166</v>
      </c>
    </row>
    <row r="215" spans="1:129" ht="12.75">
      <c r="A215" s="3" t="s">
        <v>274</v>
      </c>
      <c r="B215" s="4">
        <v>16979389.85</v>
      </c>
      <c r="C215" s="4">
        <v>134623702.35</v>
      </c>
      <c r="D215" s="4">
        <v>19008094.04</v>
      </c>
      <c r="E215" s="4">
        <v>4086712.87</v>
      </c>
      <c r="F215" s="4">
        <v>174697899.11</v>
      </c>
      <c r="G215" s="4">
        <v>-112987143.19</v>
      </c>
      <c r="H215" s="4">
        <v>-13509046.75</v>
      </c>
      <c r="I215" s="4">
        <v>-10483651.61</v>
      </c>
      <c r="J215" s="4">
        <v>-136979841.55</v>
      </c>
      <c r="K215" s="4">
        <v>-83280942.04</v>
      </c>
      <c r="L215" s="4">
        <v>1532325</v>
      </c>
      <c r="M215" s="4">
        <v>4302999.41</v>
      </c>
      <c r="N215" s="4">
        <v>0</v>
      </c>
      <c r="O215" s="4">
        <v>0</v>
      </c>
      <c r="P215" s="4">
        <v>-1655750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-366564.1</v>
      </c>
      <c r="W215" s="4">
        <v>-1377084.59</v>
      </c>
      <c r="X215" s="4">
        <v>0</v>
      </c>
      <c r="Y215" s="4">
        <v>-79467931.73</v>
      </c>
      <c r="Z215" s="4">
        <v>-41749874.17</v>
      </c>
      <c r="AA215" s="4">
        <v>42739853.67</v>
      </c>
      <c r="AB215" s="4">
        <v>-15804255.54</v>
      </c>
      <c r="AC215" s="4">
        <v>-33705.48</v>
      </c>
      <c r="AD215" s="4">
        <v>26901892.65</v>
      </c>
      <c r="AE215" s="4">
        <v>-19375756.76</v>
      </c>
      <c r="AF215" s="4">
        <v>58141939.08</v>
      </c>
      <c r="AG215" s="4">
        <v>0</v>
      </c>
      <c r="AH215" s="4">
        <v>0</v>
      </c>
      <c r="AI215" s="4">
        <v>0</v>
      </c>
      <c r="AJ215" s="4">
        <v>1602400</v>
      </c>
      <c r="AK215" s="4">
        <v>0</v>
      </c>
      <c r="AL215" s="4">
        <v>59744339.08</v>
      </c>
      <c r="AM215" s="4">
        <v>1602400</v>
      </c>
      <c r="AN215" s="4">
        <v>23084957.36</v>
      </c>
      <c r="AO215" s="4">
        <v>0</v>
      </c>
      <c r="AP215" s="4">
        <v>0</v>
      </c>
      <c r="AQ215" s="4">
        <v>23084957.36</v>
      </c>
      <c r="AR215" s="4">
        <v>29571176.77</v>
      </c>
      <c r="AS215" s="4">
        <v>174303463.12</v>
      </c>
      <c r="AT215" s="4">
        <v>26443574.24</v>
      </c>
      <c r="AU215" s="4">
        <v>4839335.26</v>
      </c>
      <c r="AV215" s="4">
        <v>235157549.39</v>
      </c>
      <c r="AW215" s="4">
        <v>-144591167.21</v>
      </c>
      <c r="AX215" s="4">
        <v>-21419747.96</v>
      </c>
      <c r="AY215" s="4">
        <v>-15145061.59</v>
      </c>
      <c r="AZ215" s="4">
        <v>-181155976.76</v>
      </c>
      <c r="BA215" s="4">
        <v>-274094314.91</v>
      </c>
      <c r="BB215" s="4">
        <v>12170884.6</v>
      </c>
      <c r="BC215" s="4">
        <v>4526049.2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-12026</v>
      </c>
      <c r="BK215" s="4">
        <v>20000</v>
      </c>
      <c r="BL215" s="4">
        <v>-4515952.26</v>
      </c>
      <c r="BM215" s="4">
        <v>-5838809.18</v>
      </c>
      <c r="BN215" s="4">
        <v>0</v>
      </c>
      <c r="BO215" s="4">
        <v>-261905359.37</v>
      </c>
      <c r="BP215" s="4">
        <v>-207903786.74</v>
      </c>
      <c r="BQ215" s="4">
        <v>218344636.84</v>
      </c>
      <c r="BR215" s="4">
        <v>-26451076.24</v>
      </c>
      <c r="BS215" s="4">
        <v>-1463870.77</v>
      </c>
      <c r="BT215" s="4">
        <v>190429689.83</v>
      </c>
      <c r="BU215" s="4">
        <v>24530972.47</v>
      </c>
      <c r="BV215" s="4">
        <v>270476223.95</v>
      </c>
      <c r="BW215" s="4">
        <v>0</v>
      </c>
      <c r="BX215" s="4">
        <v>0</v>
      </c>
      <c r="BY215" s="4">
        <v>0</v>
      </c>
      <c r="BZ215" s="4">
        <v>4172900</v>
      </c>
      <c r="CA215" s="4">
        <v>1334994.66</v>
      </c>
      <c r="CB215" s="4">
        <v>275984118.61</v>
      </c>
      <c r="CC215" s="4">
        <v>4358200</v>
      </c>
      <c r="CD215" s="4">
        <v>47615929.83</v>
      </c>
      <c r="CE215" s="4">
        <v>0</v>
      </c>
      <c r="CF215" s="4">
        <v>0</v>
      </c>
      <c r="CG215" s="4">
        <v>47615929.83</v>
      </c>
      <c r="CH215" s="4">
        <v>42014832.91</v>
      </c>
      <c r="CI215" s="4">
        <v>217900648.44</v>
      </c>
      <c r="CJ215" s="4">
        <v>29539909.22</v>
      </c>
      <c r="CK215" s="4">
        <v>2904117.04</v>
      </c>
      <c r="CL215" s="4">
        <v>292359507.61</v>
      </c>
      <c r="CM215" s="4">
        <v>-176868093.13</v>
      </c>
      <c r="CN215" s="4">
        <v>-29083457.01</v>
      </c>
      <c r="CO215" s="4">
        <v>-34963897.21</v>
      </c>
      <c r="CP215" s="4">
        <v>-240915447.35</v>
      </c>
      <c r="CQ215" s="4">
        <v>-210315182.16</v>
      </c>
      <c r="CR215" s="4">
        <v>470916.16</v>
      </c>
      <c r="CS215" s="4">
        <v>29710060.88</v>
      </c>
      <c r="CT215" s="4">
        <v>0</v>
      </c>
      <c r="CU215" s="4">
        <v>43924073.05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12119</v>
      </c>
      <c r="DB215" s="4">
        <v>-11196684.16</v>
      </c>
      <c r="DC215" s="4">
        <v>-12641680.92</v>
      </c>
      <c r="DD215" s="4">
        <v>0</v>
      </c>
      <c r="DE215" s="4">
        <v>-147394697.23</v>
      </c>
      <c r="DF215" s="4">
        <v>-95950636.97</v>
      </c>
      <c r="DG215" s="4">
        <v>99738898.58</v>
      </c>
      <c r="DH215" s="4">
        <v>-22113588.22</v>
      </c>
      <c r="DI215" s="4">
        <v>12588.3</v>
      </c>
      <c r="DJ215" s="4">
        <v>77637898.66</v>
      </c>
      <c r="DK215" s="4">
        <v>-24151941.42</v>
      </c>
      <c r="DL215" s="4">
        <v>348116616.52</v>
      </c>
      <c r="DM215" s="4">
        <v>0</v>
      </c>
      <c r="DN215" s="4">
        <v>0</v>
      </c>
      <c r="DO215" s="4">
        <v>0</v>
      </c>
      <c r="DP215" s="4">
        <v>4129530</v>
      </c>
      <c r="DQ215" s="4">
        <v>3019291.6</v>
      </c>
      <c r="DR215" s="4">
        <v>355265438.12</v>
      </c>
      <c r="DS215" s="4">
        <v>0</v>
      </c>
      <c r="DT215" s="4">
        <v>23463988.41</v>
      </c>
      <c r="DU215" s="4">
        <v>0</v>
      </c>
      <c r="DV215" s="4">
        <v>0</v>
      </c>
      <c r="DW215" s="4">
        <v>23463988.41</v>
      </c>
      <c r="DX215" s="11">
        <f>('KOV järjest'!Z215+Z215+BP215+DF215)/CL215</f>
        <v>-1.1281901541577166</v>
      </c>
      <c r="DY215" s="11">
        <f t="shared" si="3"/>
        <v>1.1349090454503519</v>
      </c>
    </row>
    <row r="216" spans="1:129" ht="12.75">
      <c r="A216" s="3" t="s">
        <v>275</v>
      </c>
      <c r="B216" s="4">
        <v>5112351.8</v>
      </c>
      <c r="C216" s="4">
        <v>15958955.62</v>
      </c>
      <c r="D216" s="4">
        <v>11301776.34</v>
      </c>
      <c r="E216" s="4">
        <v>788832.7</v>
      </c>
      <c r="F216" s="4">
        <v>33161916.46</v>
      </c>
      <c r="G216" s="4">
        <v>-25570123.03</v>
      </c>
      <c r="H216" s="4">
        <v>-3269918.17</v>
      </c>
      <c r="I216" s="4">
        <v>-2556146.05</v>
      </c>
      <c r="J216" s="4">
        <v>-31396187.25</v>
      </c>
      <c r="K216" s="4">
        <v>-7989672.21</v>
      </c>
      <c r="L216" s="4">
        <v>231750.6</v>
      </c>
      <c r="M216" s="4">
        <v>1515001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-7169.75</v>
      </c>
      <c r="W216" s="4">
        <v>-38118.37</v>
      </c>
      <c r="X216" s="4">
        <v>0</v>
      </c>
      <c r="Y216" s="4">
        <v>-6250090.36</v>
      </c>
      <c r="Z216" s="4">
        <v>-4484361.15</v>
      </c>
      <c r="AA216" s="4">
        <v>5400000</v>
      </c>
      <c r="AB216" s="4">
        <v>-800000</v>
      </c>
      <c r="AC216" s="4">
        <v>0</v>
      </c>
      <c r="AD216" s="4">
        <v>4600000</v>
      </c>
      <c r="AE216" s="4">
        <v>-752563.11</v>
      </c>
      <c r="AF216" s="4">
        <v>5400000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5400000</v>
      </c>
      <c r="AM216" s="4">
        <v>0</v>
      </c>
      <c r="AN216" s="4">
        <v>1707888.67</v>
      </c>
      <c r="AO216" s="4">
        <v>0</v>
      </c>
      <c r="AP216" s="4">
        <v>0</v>
      </c>
      <c r="AQ216" s="4">
        <v>1707888.67</v>
      </c>
      <c r="AR216" s="4">
        <v>4821825.5</v>
      </c>
      <c r="AS216" s="4">
        <v>19921735.27</v>
      </c>
      <c r="AT216" s="4">
        <v>12953187.39</v>
      </c>
      <c r="AU216" s="4">
        <v>229646.75</v>
      </c>
      <c r="AV216" s="4">
        <v>37926394.91</v>
      </c>
      <c r="AW216" s="4">
        <v>-28478131.25</v>
      </c>
      <c r="AX216" s="4">
        <v>-3465491.72</v>
      </c>
      <c r="AY216" s="4">
        <v>-2218027.67</v>
      </c>
      <c r="AZ216" s="4">
        <v>-34161650.64</v>
      </c>
      <c r="BA216" s="4">
        <v>-5605491.76</v>
      </c>
      <c r="BB216" s="4">
        <v>420945.34</v>
      </c>
      <c r="BC216" s="4">
        <v>2318695.17</v>
      </c>
      <c r="BD216" s="4">
        <v>-36930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-72919.92</v>
      </c>
      <c r="BM216" s="4">
        <v>-171281.2</v>
      </c>
      <c r="BN216" s="4">
        <v>0</v>
      </c>
      <c r="BO216" s="4">
        <v>-2975701.17</v>
      </c>
      <c r="BP216" s="4">
        <v>789043.1</v>
      </c>
      <c r="BQ216" s="4">
        <v>303670.49</v>
      </c>
      <c r="BR216" s="4">
        <v>-809693.69</v>
      </c>
      <c r="BS216" s="4">
        <v>0</v>
      </c>
      <c r="BT216" s="4">
        <v>-506023.2</v>
      </c>
      <c r="BU216" s="4">
        <v>801720.73</v>
      </c>
      <c r="BV216" s="4">
        <v>4893976.8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4893976.8</v>
      </c>
      <c r="CC216" s="4">
        <v>0</v>
      </c>
      <c r="CD216" s="4">
        <v>2509609.4</v>
      </c>
      <c r="CE216" s="4">
        <v>0</v>
      </c>
      <c r="CF216" s="4">
        <v>0</v>
      </c>
      <c r="CG216" s="4">
        <v>2509609.4</v>
      </c>
      <c r="CH216" s="4">
        <v>9050705.15</v>
      </c>
      <c r="CI216" s="4">
        <v>24493406.59</v>
      </c>
      <c r="CJ216" s="4">
        <v>13991057.6</v>
      </c>
      <c r="CK216" s="4">
        <v>203263.9</v>
      </c>
      <c r="CL216" s="4">
        <v>47738433.24</v>
      </c>
      <c r="CM216" s="4">
        <v>-34322027.06</v>
      </c>
      <c r="CN216" s="4">
        <v>-3976849.37</v>
      </c>
      <c r="CO216" s="4">
        <v>-3383923.73</v>
      </c>
      <c r="CP216" s="4">
        <v>-41682800.16</v>
      </c>
      <c r="CQ216" s="4">
        <v>-9945106.79</v>
      </c>
      <c r="CR216" s="4">
        <v>41580</v>
      </c>
      <c r="CS216" s="4">
        <v>4521650.74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-248466.81</v>
      </c>
      <c r="DC216" s="4">
        <v>-403404.19</v>
      </c>
      <c r="DD216" s="4">
        <v>0</v>
      </c>
      <c r="DE216" s="4">
        <v>-5630342.86</v>
      </c>
      <c r="DF216" s="4">
        <v>425290.22</v>
      </c>
      <c r="DG216" s="4">
        <v>6825000.02</v>
      </c>
      <c r="DH216" s="4">
        <v>-2677172.27</v>
      </c>
      <c r="DI216" s="4">
        <v>0</v>
      </c>
      <c r="DJ216" s="4">
        <v>4147827.75</v>
      </c>
      <c r="DK216" s="4">
        <v>5725561.5</v>
      </c>
      <c r="DL216" s="4">
        <v>9041804.55</v>
      </c>
      <c r="DM216" s="4">
        <v>0</v>
      </c>
      <c r="DN216" s="4">
        <v>0</v>
      </c>
      <c r="DO216" s="4">
        <v>0</v>
      </c>
      <c r="DP216" s="4">
        <v>0</v>
      </c>
      <c r="DQ216" s="4">
        <v>0</v>
      </c>
      <c r="DR216" s="4">
        <v>9041804.55</v>
      </c>
      <c r="DS216" s="4">
        <v>0</v>
      </c>
      <c r="DT216" s="4">
        <v>8235170.9</v>
      </c>
      <c r="DU216" s="4">
        <v>0</v>
      </c>
      <c r="DV216" s="4">
        <v>0</v>
      </c>
      <c r="DW216" s="4">
        <v>8235170.9</v>
      </c>
      <c r="DX216" s="11">
        <f>('KOV järjest'!Z216+Z216+BP216+DF216)/CL216</f>
        <v>-0.02631673234192636</v>
      </c>
      <c r="DY216" s="11">
        <f t="shared" si="3"/>
        <v>0.016896944353928283</v>
      </c>
    </row>
    <row r="217" spans="1:129" ht="12.75">
      <c r="A217" s="3" t="s">
        <v>276</v>
      </c>
      <c r="B217" s="4">
        <v>49504570.16</v>
      </c>
      <c r="C217" s="4">
        <v>95444269.67</v>
      </c>
      <c r="D217" s="4">
        <v>83077685.65</v>
      </c>
      <c r="E217" s="4">
        <v>2008138.15</v>
      </c>
      <c r="F217" s="4">
        <v>230034663.63</v>
      </c>
      <c r="G217" s="4">
        <v>-181952822.13</v>
      </c>
      <c r="H217" s="4">
        <v>-17917347.38</v>
      </c>
      <c r="I217" s="4">
        <v>-13625543.31</v>
      </c>
      <c r="J217" s="4">
        <v>-213495712.82</v>
      </c>
      <c r="K217" s="4">
        <v>-48198153.99</v>
      </c>
      <c r="L217" s="4">
        <v>1760169.5</v>
      </c>
      <c r="M217" s="4">
        <v>27026213.93</v>
      </c>
      <c r="N217" s="4">
        <v>-29317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120000</v>
      </c>
      <c r="V217" s="4">
        <v>-3158944.35</v>
      </c>
      <c r="W217" s="4">
        <v>-3938573.97</v>
      </c>
      <c r="X217" s="4">
        <v>0</v>
      </c>
      <c r="Y217" s="4">
        <v>-22480031.91</v>
      </c>
      <c r="Z217" s="4">
        <v>-5941081.1</v>
      </c>
      <c r="AA217" s="4">
        <v>9220947.86</v>
      </c>
      <c r="AB217" s="4">
        <v>-5618831.46</v>
      </c>
      <c r="AC217" s="4">
        <v>0</v>
      </c>
      <c r="AD217" s="4">
        <v>3602116.4</v>
      </c>
      <c r="AE217" s="4">
        <v>-7455443.33</v>
      </c>
      <c r="AF217" s="4">
        <v>81747369.02</v>
      </c>
      <c r="AG217" s="4">
        <v>0</v>
      </c>
      <c r="AH217" s="4">
        <v>0</v>
      </c>
      <c r="AI217" s="4">
        <v>10031.5</v>
      </c>
      <c r="AJ217" s="4">
        <v>0</v>
      </c>
      <c r="AK217" s="4">
        <v>11507102.67</v>
      </c>
      <c r="AL217" s="4">
        <v>93264503.19</v>
      </c>
      <c r="AM217" s="4">
        <v>0</v>
      </c>
      <c r="AN217" s="4">
        <v>22211699.68</v>
      </c>
      <c r="AO217" s="4">
        <v>0</v>
      </c>
      <c r="AP217" s="4">
        <v>0</v>
      </c>
      <c r="AQ217" s="4">
        <v>22211699.68</v>
      </c>
      <c r="AR217" s="4">
        <v>55398287.79</v>
      </c>
      <c r="AS217" s="4">
        <v>112596102.02</v>
      </c>
      <c r="AT217" s="4">
        <v>86812298.04</v>
      </c>
      <c r="AU217" s="4">
        <v>2018973.45</v>
      </c>
      <c r="AV217" s="4">
        <v>256825661.3</v>
      </c>
      <c r="AW217" s="4">
        <v>-196486896.16</v>
      </c>
      <c r="AX217" s="4">
        <v>-22549146.08</v>
      </c>
      <c r="AY217" s="4">
        <v>-13903554.73</v>
      </c>
      <c r="AZ217" s="4">
        <v>-232939596.97</v>
      </c>
      <c r="BA217" s="4">
        <v>-31048813.2</v>
      </c>
      <c r="BB217" s="4">
        <v>1472602.04</v>
      </c>
      <c r="BC217" s="4">
        <v>14478488.55</v>
      </c>
      <c r="BD217" s="4">
        <v>-500000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280000</v>
      </c>
      <c r="BL217" s="4">
        <v>-3261920.58</v>
      </c>
      <c r="BM217" s="4">
        <v>-4306241.85</v>
      </c>
      <c r="BN217" s="4">
        <v>0</v>
      </c>
      <c r="BO217" s="4">
        <v>-18579643.19</v>
      </c>
      <c r="BP217" s="4">
        <v>5306421.14</v>
      </c>
      <c r="BQ217" s="4">
        <v>1963819.5</v>
      </c>
      <c r="BR217" s="4">
        <v>-4707659.26</v>
      </c>
      <c r="BS217" s="4">
        <v>0</v>
      </c>
      <c r="BT217" s="4">
        <v>-2743839.76</v>
      </c>
      <c r="BU217" s="4">
        <v>13731728.88</v>
      </c>
      <c r="BV217" s="4">
        <v>79134334.05</v>
      </c>
      <c r="BW217" s="4">
        <v>0</v>
      </c>
      <c r="BX217" s="4">
        <v>0</v>
      </c>
      <c r="BY217" s="4">
        <v>0</v>
      </c>
      <c r="BZ217" s="4">
        <v>0</v>
      </c>
      <c r="CA217" s="4">
        <v>17833513.57</v>
      </c>
      <c r="CB217" s="4">
        <v>96967847.62</v>
      </c>
      <c r="CC217" s="4">
        <v>0</v>
      </c>
      <c r="CD217" s="4">
        <v>35943428.56</v>
      </c>
      <c r="CE217" s="4">
        <v>0</v>
      </c>
      <c r="CF217" s="4">
        <v>0</v>
      </c>
      <c r="CG217" s="4">
        <v>35943428.56</v>
      </c>
      <c r="CH217" s="4">
        <v>59013405.8</v>
      </c>
      <c r="CI217" s="4">
        <v>138074274.77</v>
      </c>
      <c r="CJ217" s="4">
        <v>108268280.62</v>
      </c>
      <c r="CK217" s="4">
        <v>1529634.62</v>
      </c>
      <c r="CL217" s="4">
        <v>306885595.81</v>
      </c>
      <c r="CM217" s="4">
        <v>-228654579.08</v>
      </c>
      <c r="CN217" s="4">
        <v>-23882034.52</v>
      </c>
      <c r="CO217" s="4">
        <v>-23391124.06</v>
      </c>
      <c r="CP217" s="4">
        <v>-275927737.66</v>
      </c>
      <c r="CQ217" s="4">
        <v>-92682686.75</v>
      </c>
      <c r="CR217" s="4">
        <v>12673203</v>
      </c>
      <c r="CS217" s="4">
        <v>20172100.64</v>
      </c>
      <c r="CT217" s="4">
        <v>0</v>
      </c>
      <c r="CU217" s="4">
        <v>2015962.15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320000</v>
      </c>
      <c r="DB217" s="4">
        <v>-3227634.3</v>
      </c>
      <c r="DC217" s="4">
        <v>-4764179.29</v>
      </c>
      <c r="DD217" s="4">
        <v>0</v>
      </c>
      <c r="DE217" s="4">
        <v>-60729055.26</v>
      </c>
      <c r="DF217" s="4">
        <v>-29771197.11</v>
      </c>
      <c r="DG217" s="4">
        <v>442982.07</v>
      </c>
      <c r="DH217" s="4">
        <v>-4832823.57</v>
      </c>
      <c r="DI217" s="4">
        <v>0</v>
      </c>
      <c r="DJ217" s="4">
        <v>-4389841.5</v>
      </c>
      <c r="DK217" s="4">
        <v>-22412698.38</v>
      </c>
      <c r="DL217" s="4">
        <v>74820452.47</v>
      </c>
      <c r="DM217" s="4">
        <v>0</v>
      </c>
      <c r="DN217" s="4">
        <v>0</v>
      </c>
      <c r="DO217" s="4">
        <v>0</v>
      </c>
      <c r="DP217" s="4">
        <v>0</v>
      </c>
      <c r="DQ217" s="4">
        <v>18903524.38</v>
      </c>
      <c r="DR217" s="4">
        <v>93723976.85</v>
      </c>
      <c r="DS217" s="4">
        <v>0</v>
      </c>
      <c r="DT217" s="4">
        <v>13530730.18</v>
      </c>
      <c r="DU217" s="4">
        <v>0</v>
      </c>
      <c r="DV217" s="4">
        <v>0</v>
      </c>
      <c r="DW217" s="4">
        <v>13530730.18</v>
      </c>
      <c r="DX217" s="11">
        <f>('KOV järjest'!Z217+Z217+BP217+DF217)/CL217</f>
        <v>-0.10493268804293183</v>
      </c>
      <c r="DY217" s="11">
        <f t="shared" si="3"/>
        <v>0.2613131660947993</v>
      </c>
    </row>
    <row r="218" spans="1:129" ht="12.75">
      <c r="A218" s="3" t="s">
        <v>277</v>
      </c>
      <c r="B218" s="4">
        <v>7929499.59</v>
      </c>
      <c r="C218" s="4">
        <v>23487538.36</v>
      </c>
      <c r="D218" s="4">
        <v>21238557.49</v>
      </c>
      <c r="E218" s="4">
        <v>207894.22</v>
      </c>
      <c r="F218" s="4">
        <v>52863489.66</v>
      </c>
      <c r="G218" s="4">
        <v>-44394150.99</v>
      </c>
      <c r="H218" s="4">
        <v>-3963694.17</v>
      </c>
      <c r="I218" s="4">
        <v>-2980975.19</v>
      </c>
      <c r="J218" s="4">
        <v>-51338820.35</v>
      </c>
      <c r="K218" s="4">
        <v>-7750072.62</v>
      </c>
      <c r="L218" s="4">
        <v>1041800</v>
      </c>
      <c r="M218" s="4">
        <v>5989934.17</v>
      </c>
      <c r="N218" s="4">
        <v>-20000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-601554.69</v>
      </c>
      <c r="W218" s="4">
        <v>-515798.13</v>
      </c>
      <c r="X218" s="4">
        <v>0</v>
      </c>
      <c r="Y218" s="4">
        <v>-1339893.14</v>
      </c>
      <c r="Z218" s="4">
        <v>184776.17</v>
      </c>
      <c r="AA218" s="4">
        <v>5631222.23</v>
      </c>
      <c r="AB218" s="4">
        <v>-3549471.76</v>
      </c>
      <c r="AC218" s="4">
        <v>0</v>
      </c>
      <c r="AD218" s="4">
        <v>2081750.47</v>
      </c>
      <c r="AE218" s="4">
        <v>-15150.53</v>
      </c>
      <c r="AF218" s="4">
        <v>16768985.4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16768985.4</v>
      </c>
      <c r="AM218" s="4">
        <v>0</v>
      </c>
      <c r="AN218" s="4">
        <v>290354.73</v>
      </c>
      <c r="AO218" s="4">
        <v>0</v>
      </c>
      <c r="AP218" s="4">
        <v>0</v>
      </c>
      <c r="AQ218" s="4">
        <v>290354.73</v>
      </c>
      <c r="AR218" s="4">
        <v>8980617.76</v>
      </c>
      <c r="AS218" s="4">
        <v>29011060.93</v>
      </c>
      <c r="AT218" s="4">
        <v>26278365.64</v>
      </c>
      <c r="AU218" s="4">
        <v>418343.31</v>
      </c>
      <c r="AV218" s="4">
        <v>64688387.64</v>
      </c>
      <c r="AW218" s="4">
        <v>-51473658.25</v>
      </c>
      <c r="AX218" s="4">
        <v>-4065604.38</v>
      </c>
      <c r="AY218" s="4">
        <v>-4183530.55</v>
      </c>
      <c r="AZ218" s="4">
        <v>-59722793.18</v>
      </c>
      <c r="BA218" s="4">
        <v>-15438366.6</v>
      </c>
      <c r="BB218" s="4">
        <v>907469</v>
      </c>
      <c r="BC218" s="4">
        <v>11310932.36</v>
      </c>
      <c r="BD218" s="4">
        <v>-175893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-568012.06</v>
      </c>
      <c r="BM218" s="4">
        <v>-594306.42</v>
      </c>
      <c r="BN218" s="4">
        <v>0</v>
      </c>
      <c r="BO218" s="4">
        <v>-3963870.3</v>
      </c>
      <c r="BP218" s="4">
        <v>1001724.16</v>
      </c>
      <c r="BQ218" s="4">
        <v>5000023.16</v>
      </c>
      <c r="BR218" s="4">
        <v>-4567306.73</v>
      </c>
      <c r="BS218" s="4">
        <v>0</v>
      </c>
      <c r="BT218" s="4">
        <v>432716.43</v>
      </c>
      <c r="BU218" s="4">
        <v>849598.89</v>
      </c>
      <c r="BV218" s="4">
        <v>17173979.33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17173979.33</v>
      </c>
      <c r="CC218" s="4">
        <v>0</v>
      </c>
      <c r="CD218" s="4">
        <v>1139953.62</v>
      </c>
      <c r="CE218" s="4">
        <v>0</v>
      </c>
      <c r="CF218" s="4">
        <v>0</v>
      </c>
      <c r="CG218" s="4">
        <v>1139953.62</v>
      </c>
      <c r="CH218" s="4">
        <v>14034606.48</v>
      </c>
      <c r="CI218" s="4">
        <v>36671298.34</v>
      </c>
      <c r="CJ218" s="4">
        <v>26966087.89</v>
      </c>
      <c r="CK218" s="4">
        <v>470876.62</v>
      </c>
      <c r="CL218" s="4">
        <v>78142869.33</v>
      </c>
      <c r="CM218" s="4">
        <v>-62332742.69</v>
      </c>
      <c r="CN218" s="4">
        <v>-4618799.12</v>
      </c>
      <c r="CO218" s="4">
        <v>-5368303.21</v>
      </c>
      <c r="CP218" s="4">
        <v>-72319845.02</v>
      </c>
      <c r="CQ218" s="4">
        <v>-21576110.22</v>
      </c>
      <c r="CR218" s="4">
        <v>1986100</v>
      </c>
      <c r="CS218" s="4">
        <v>10220143.45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-758092.73</v>
      </c>
      <c r="DC218" s="4">
        <v>-815387.98</v>
      </c>
      <c r="DD218" s="4">
        <v>0</v>
      </c>
      <c r="DE218" s="4">
        <v>-10127959.5</v>
      </c>
      <c r="DF218" s="4">
        <v>-4304935.19</v>
      </c>
      <c r="DG218" s="4">
        <v>12500000</v>
      </c>
      <c r="DH218" s="4">
        <v>-4960180.27</v>
      </c>
      <c r="DI218" s="4">
        <v>0</v>
      </c>
      <c r="DJ218" s="4">
        <v>7539819.73</v>
      </c>
      <c r="DK218" s="4">
        <v>8510825.91</v>
      </c>
      <c r="DL218" s="4">
        <v>24713799.06</v>
      </c>
      <c r="DM218" s="4">
        <v>0</v>
      </c>
      <c r="DN218" s="4">
        <v>0</v>
      </c>
      <c r="DO218" s="4">
        <v>0</v>
      </c>
      <c r="DP218" s="4">
        <v>0</v>
      </c>
      <c r="DQ218" s="4">
        <v>0</v>
      </c>
      <c r="DR218" s="4">
        <v>24713799.06</v>
      </c>
      <c r="DS218" s="4">
        <v>0</v>
      </c>
      <c r="DT218" s="4">
        <v>9650779.53</v>
      </c>
      <c r="DU218" s="4">
        <v>0</v>
      </c>
      <c r="DV218" s="4">
        <v>0</v>
      </c>
      <c r="DW218" s="4">
        <v>9650779.53</v>
      </c>
      <c r="DX218" s="11">
        <f>('KOV järjest'!Z218+Z218+BP218+DF218)/CL218</f>
        <v>-0.12515019545418068</v>
      </c>
      <c r="DY218" s="11">
        <f t="shared" si="3"/>
        <v>0.19276255990023036</v>
      </c>
    </row>
    <row r="219" spans="1:129" ht="12.75">
      <c r="A219" s="3" t="s">
        <v>278</v>
      </c>
      <c r="B219" s="4">
        <v>1798236.21</v>
      </c>
      <c r="C219" s="4">
        <v>7367375.41</v>
      </c>
      <c r="D219" s="4">
        <v>4370781.9</v>
      </c>
      <c r="E219" s="4">
        <v>81497.59</v>
      </c>
      <c r="F219" s="4">
        <v>13617891.11</v>
      </c>
      <c r="G219" s="4">
        <v>-11505649.84</v>
      </c>
      <c r="H219" s="4">
        <v>-1079830.54</v>
      </c>
      <c r="I219" s="4">
        <v>-1402334.63</v>
      </c>
      <c r="J219" s="4">
        <v>-13987815.01</v>
      </c>
      <c r="K219" s="4">
        <v>-80847.46</v>
      </c>
      <c r="L219" s="4">
        <v>80500</v>
      </c>
      <c r="M219" s="4">
        <v>915712</v>
      </c>
      <c r="N219" s="4">
        <v>-82688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-46985.42</v>
      </c>
      <c r="U219" s="4">
        <v>0</v>
      </c>
      <c r="V219" s="4">
        <v>-13701.68</v>
      </c>
      <c r="W219" s="4">
        <v>-15087.94</v>
      </c>
      <c r="X219" s="4">
        <v>0</v>
      </c>
      <c r="Y219" s="4">
        <v>771989.44</v>
      </c>
      <c r="Z219" s="4">
        <v>402065.54</v>
      </c>
      <c r="AA219" s="4">
        <v>0</v>
      </c>
      <c r="AB219" s="4">
        <v>-266000</v>
      </c>
      <c r="AC219" s="4">
        <v>0</v>
      </c>
      <c r="AD219" s="4">
        <v>-266000</v>
      </c>
      <c r="AE219" s="4">
        <v>470922.11</v>
      </c>
      <c r="AF219" s="4">
        <v>166000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166000</v>
      </c>
      <c r="AM219" s="4">
        <v>0</v>
      </c>
      <c r="AN219" s="4">
        <v>1291958.61</v>
      </c>
      <c r="AO219" s="4">
        <v>0</v>
      </c>
      <c r="AP219" s="4">
        <v>0</v>
      </c>
      <c r="AQ219" s="4">
        <v>1291958.61</v>
      </c>
      <c r="AR219" s="4">
        <v>1926517.39</v>
      </c>
      <c r="AS219" s="4">
        <v>8388023.29</v>
      </c>
      <c r="AT219" s="4">
        <v>3703847.36</v>
      </c>
      <c r="AU219" s="4">
        <v>239717.89</v>
      </c>
      <c r="AV219" s="4">
        <v>14258105.93</v>
      </c>
      <c r="AW219" s="4">
        <v>-12166516.59</v>
      </c>
      <c r="AX219" s="4">
        <v>-1366613.32</v>
      </c>
      <c r="AY219" s="4">
        <v>-951666.65</v>
      </c>
      <c r="AZ219" s="4">
        <v>-14484796.56</v>
      </c>
      <c r="BA219" s="4">
        <v>-934230.5</v>
      </c>
      <c r="BB219" s="4">
        <v>123171.62</v>
      </c>
      <c r="BC219" s="4">
        <v>1194288</v>
      </c>
      <c r="BD219" s="4">
        <v>-97282</v>
      </c>
      <c r="BE219" s="4">
        <v>0</v>
      </c>
      <c r="BF219" s="4">
        <v>0</v>
      </c>
      <c r="BG219" s="4">
        <v>0</v>
      </c>
      <c r="BH219" s="4">
        <v>0</v>
      </c>
      <c r="BI219" s="4">
        <v>1758</v>
      </c>
      <c r="BJ219" s="4">
        <v>-46922.22</v>
      </c>
      <c r="BK219" s="4">
        <v>0</v>
      </c>
      <c r="BL219" s="4">
        <v>4286.99</v>
      </c>
      <c r="BM219" s="4">
        <v>-2257.63</v>
      </c>
      <c r="BN219" s="4">
        <v>0</v>
      </c>
      <c r="BO219" s="4">
        <v>245069.89</v>
      </c>
      <c r="BP219" s="4">
        <v>18379.26</v>
      </c>
      <c r="BQ219" s="4">
        <v>0</v>
      </c>
      <c r="BR219" s="4">
        <v>-161691.73</v>
      </c>
      <c r="BS219" s="4">
        <v>0</v>
      </c>
      <c r="BT219" s="4">
        <v>-161691.73</v>
      </c>
      <c r="BU219" s="4">
        <v>248429.14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1540387.75</v>
      </c>
      <c r="CE219" s="4">
        <v>0</v>
      </c>
      <c r="CF219" s="4">
        <v>0</v>
      </c>
      <c r="CG219" s="4">
        <v>1540387.75</v>
      </c>
      <c r="CH219" s="4">
        <v>1795992.72</v>
      </c>
      <c r="CI219" s="4">
        <v>10365875.09</v>
      </c>
      <c r="CJ219" s="4">
        <v>3973264.79</v>
      </c>
      <c r="CK219" s="4">
        <v>304286.92</v>
      </c>
      <c r="CL219" s="4">
        <v>16439419.52</v>
      </c>
      <c r="CM219" s="4">
        <v>-13025006.14</v>
      </c>
      <c r="CN219" s="4">
        <v>-1562359.75</v>
      </c>
      <c r="CO219" s="4">
        <v>-1186387.64</v>
      </c>
      <c r="CP219" s="4">
        <v>-15773753.53</v>
      </c>
      <c r="CQ219" s="4">
        <v>-2356072.7</v>
      </c>
      <c r="CR219" s="4">
        <v>2000</v>
      </c>
      <c r="CS219" s="4">
        <v>3029000</v>
      </c>
      <c r="CT219" s="4">
        <v>-68320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62766.04</v>
      </c>
      <c r="DA219" s="4">
        <v>0</v>
      </c>
      <c r="DB219" s="4">
        <v>24082.39</v>
      </c>
      <c r="DC219" s="4">
        <v>0</v>
      </c>
      <c r="DD219" s="4">
        <v>0</v>
      </c>
      <c r="DE219" s="4">
        <v>693455.73</v>
      </c>
      <c r="DF219" s="4">
        <v>1359121.72</v>
      </c>
      <c r="DG219" s="4">
        <v>0</v>
      </c>
      <c r="DH219" s="4">
        <v>0</v>
      </c>
      <c r="DI219" s="4">
        <v>0</v>
      </c>
      <c r="DJ219" s="4">
        <v>0</v>
      </c>
      <c r="DK219" s="4">
        <v>1005969.68</v>
      </c>
      <c r="DL219" s="4">
        <v>0</v>
      </c>
      <c r="DM219" s="4">
        <v>0</v>
      </c>
      <c r="DN219" s="4">
        <v>0</v>
      </c>
      <c r="DO219" s="4">
        <v>0</v>
      </c>
      <c r="DP219" s="4">
        <v>0</v>
      </c>
      <c r="DQ219" s="4">
        <v>0</v>
      </c>
      <c r="DR219" s="4">
        <v>0</v>
      </c>
      <c r="DS219" s="4">
        <v>0</v>
      </c>
      <c r="DT219" s="4">
        <v>2516628.89</v>
      </c>
      <c r="DU219" s="4">
        <v>29728.54</v>
      </c>
      <c r="DV219" s="4">
        <v>0</v>
      </c>
      <c r="DW219" s="4">
        <v>2546357.43</v>
      </c>
      <c r="DX219" s="11">
        <f>('KOV järjest'!Z219+Z219+BP219+DF219)/CL219</f>
        <v>0.15369365122205972</v>
      </c>
      <c r="DY219" s="11">
        <f t="shared" si="3"/>
        <v>0</v>
      </c>
    </row>
    <row r="220" spans="1:129" ht="12.75">
      <c r="A220" s="3" t="s">
        <v>279</v>
      </c>
      <c r="B220" s="4">
        <v>214435.6</v>
      </c>
      <c r="C220" s="4">
        <v>2258676.25</v>
      </c>
      <c r="D220" s="4">
        <v>1934213</v>
      </c>
      <c r="E220" s="4">
        <v>46504.79</v>
      </c>
      <c r="F220" s="4">
        <v>4453829.64</v>
      </c>
      <c r="G220" s="4">
        <v>-3489429.81</v>
      </c>
      <c r="H220" s="4">
        <v>-338690.73</v>
      </c>
      <c r="I220" s="4">
        <v>-254842.2</v>
      </c>
      <c r="J220" s="4">
        <v>-4082962.74</v>
      </c>
      <c r="K220" s="4">
        <v>-942288.86</v>
      </c>
      <c r="L220" s="4">
        <v>345581.5</v>
      </c>
      <c r="M220" s="4">
        <v>484505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5000</v>
      </c>
      <c r="V220" s="4">
        <v>-11728.82</v>
      </c>
      <c r="W220" s="4">
        <v>-21872.04</v>
      </c>
      <c r="X220" s="4">
        <v>0</v>
      </c>
      <c r="Y220" s="4">
        <v>-118931.18</v>
      </c>
      <c r="Z220" s="4">
        <v>251935.72</v>
      </c>
      <c r="AA220" s="4">
        <v>499987.1</v>
      </c>
      <c r="AB220" s="4">
        <v>-191722.56</v>
      </c>
      <c r="AC220" s="4">
        <v>0</v>
      </c>
      <c r="AD220" s="4">
        <v>308264.54</v>
      </c>
      <c r="AE220" s="4">
        <v>-53397</v>
      </c>
      <c r="AF220" s="4">
        <v>616021.63</v>
      </c>
      <c r="AG220" s="4">
        <v>0</v>
      </c>
      <c r="AH220" s="4">
        <v>0</v>
      </c>
      <c r="AI220" s="4">
        <v>0</v>
      </c>
      <c r="AJ220" s="4">
        <v>0</v>
      </c>
      <c r="AK220" s="4">
        <v>98300</v>
      </c>
      <c r="AL220" s="4">
        <v>714321.63</v>
      </c>
      <c r="AM220" s="4">
        <v>0</v>
      </c>
      <c r="AN220" s="4">
        <v>59622.42</v>
      </c>
      <c r="AO220" s="4">
        <v>254300</v>
      </c>
      <c r="AP220" s="4">
        <v>0</v>
      </c>
      <c r="AQ220" s="4">
        <v>313922.42</v>
      </c>
      <c r="AR220" s="4">
        <v>262684.91</v>
      </c>
      <c r="AS220" s="4">
        <v>2734304.17</v>
      </c>
      <c r="AT220" s="4">
        <v>2491080.1</v>
      </c>
      <c r="AU220" s="4">
        <v>123669.62</v>
      </c>
      <c r="AV220" s="4">
        <v>5611738.8</v>
      </c>
      <c r="AW220" s="4">
        <v>-4232634.24</v>
      </c>
      <c r="AX220" s="4">
        <v>-483491.73</v>
      </c>
      <c r="AY220" s="4">
        <v>-419005.44</v>
      </c>
      <c r="AZ220" s="4">
        <v>-5135131.41</v>
      </c>
      <c r="BA220" s="4">
        <v>-1242584.38</v>
      </c>
      <c r="BB220" s="4">
        <v>8000</v>
      </c>
      <c r="BC220" s="4">
        <v>1361500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-13923.88</v>
      </c>
      <c r="BM220" s="4">
        <v>-20411.69</v>
      </c>
      <c r="BN220" s="4">
        <v>0</v>
      </c>
      <c r="BO220" s="4">
        <v>112991.74</v>
      </c>
      <c r="BP220" s="4">
        <v>589599.13</v>
      </c>
      <c r="BQ220" s="4">
        <v>300000</v>
      </c>
      <c r="BR220" s="4">
        <v>-214353.41</v>
      </c>
      <c r="BS220" s="4">
        <v>0</v>
      </c>
      <c r="BT220" s="4">
        <v>85646.59</v>
      </c>
      <c r="BU220" s="4">
        <v>41399.17</v>
      </c>
      <c r="BV220" s="4">
        <v>701668.25</v>
      </c>
      <c r="BW220" s="4">
        <v>0</v>
      </c>
      <c r="BX220" s="4">
        <v>0</v>
      </c>
      <c r="BY220" s="4">
        <v>0</v>
      </c>
      <c r="BZ220" s="4">
        <v>0</v>
      </c>
      <c r="CA220" s="4">
        <v>98300</v>
      </c>
      <c r="CB220" s="4">
        <v>799968.25</v>
      </c>
      <c r="CC220" s="4">
        <v>0</v>
      </c>
      <c r="CD220" s="4">
        <v>78462.59</v>
      </c>
      <c r="CE220" s="4">
        <v>276859</v>
      </c>
      <c r="CF220" s="4">
        <v>0</v>
      </c>
      <c r="CG220" s="4">
        <v>355321.59</v>
      </c>
      <c r="CH220" s="4">
        <v>235164.61</v>
      </c>
      <c r="CI220" s="4">
        <v>3203054.68</v>
      </c>
      <c r="CJ220" s="4">
        <v>2872851.93</v>
      </c>
      <c r="CK220" s="4">
        <v>29359.94</v>
      </c>
      <c r="CL220" s="4">
        <v>6340431.16</v>
      </c>
      <c r="CM220" s="4">
        <v>-5096598.66</v>
      </c>
      <c r="CN220" s="4">
        <v>-433948.66</v>
      </c>
      <c r="CO220" s="4">
        <v>-648787.87</v>
      </c>
      <c r="CP220" s="4">
        <v>-6179335.19</v>
      </c>
      <c r="CQ220" s="4">
        <v>-2427224.95</v>
      </c>
      <c r="CR220" s="4">
        <v>0</v>
      </c>
      <c r="CS220" s="4">
        <v>2408991</v>
      </c>
      <c r="CT220" s="4">
        <v>0</v>
      </c>
      <c r="CU220" s="4">
        <v>0</v>
      </c>
      <c r="CV220" s="4">
        <v>0</v>
      </c>
      <c r="CW220" s="4">
        <v>0</v>
      </c>
      <c r="CX220" s="4">
        <v>-345000</v>
      </c>
      <c r="CY220" s="4">
        <v>0</v>
      </c>
      <c r="CZ220" s="4">
        <v>0</v>
      </c>
      <c r="DA220" s="4">
        <v>5000</v>
      </c>
      <c r="DB220" s="4">
        <v>517.4</v>
      </c>
      <c r="DC220" s="4">
        <v>-18284.95</v>
      </c>
      <c r="DD220" s="4">
        <v>0</v>
      </c>
      <c r="DE220" s="4">
        <v>-357716.55</v>
      </c>
      <c r="DF220" s="4">
        <v>-196620.58</v>
      </c>
      <c r="DG220" s="4">
        <v>0</v>
      </c>
      <c r="DH220" s="4">
        <v>-478641.57</v>
      </c>
      <c r="DI220" s="4">
        <v>0</v>
      </c>
      <c r="DJ220" s="4">
        <v>-478641.57</v>
      </c>
      <c r="DK220" s="4">
        <v>73716.23</v>
      </c>
      <c r="DL220" s="4">
        <v>223026.68</v>
      </c>
      <c r="DM220" s="4">
        <v>0</v>
      </c>
      <c r="DN220" s="4">
        <v>0</v>
      </c>
      <c r="DO220" s="4">
        <v>0</v>
      </c>
      <c r="DP220" s="4">
        <v>0</v>
      </c>
      <c r="DQ220" s="4">
        <v>98300</v>
      </c>
      <c r="DR220" s="4">
        <v>321326.68</v>
      </c>
      <c r="DS220" s="4">
        <v>0</v>
      </c>
      <c r="DT220" s="4">
        <v>84147.58</v>
      </c>
      <c r="DU220" s="4">
        <v>344890.24</v>
      </c>
      <c r="DV220" s="4">
        <v>0</v>
      </c>
      <c r="DW220" s="4">
        <v>429037.82</v>
      </c>
      <c r="DX220" s="11">
        <f>('KOV järjest'!Z220+Z220+BP220+DF220)/CL220</f>
        <v>0.03678472238156119</v>
      </c>
      <c r="DY220" s="11">
        <f t="shared" si="3"/>
        <v>0</v>
      </c>
    </row>
    <row r="221" spans="1:129" ht="12.75">
      <c r="A221" s="3" t="s">
        <v>280</v>
      </c>
      <c r="B221" s="4">
        <v>5864181.38</v>
      </c>
      <c r="C221" s="4">
        <v>5367970.86</v>
      </c>
      <c r="D221" s="4">
        <v>8716371.55</v>
      </c>
      <c r="E221" s="4">
        <v>164142.87</v>
      </c>
      <c r="F221" s="4">
        <v>20112666.66</v>
      </c>
      <c r="G221" s="4">
        <v>-16368281.61</v>
      </c>
      <c r="H221" s="4">
        <v>-1417824.45</v>
      </c>
      <c r="I221" s="4">
        <v>-1102249.21</v>
      </c>
      <c r="J221" s="4">
        <v>-18888355.27</v>
      </c>
      <c r="K221" s="4">
        <v>-1142211.87</v>
      </c>
      <c r="L221" s="4">
        <v>65000</v>
      </c>
      <c r="M221" s="4">
        <v>521775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-530058.85</v>
      </c>
      <c r="W221" s="4">
        <v>-532765.02</v>
      </c>
      <c r="X221" s="4">
        <v>0</v>
      </c>
      <c r="Y221" s="4">
        <v>-1085495.72</v>
      </c>
      <c r="Z221" s="4">
        <v>138815.67</v>
      </c>
      <c r="AA221" s="4">
        <v>320000</v>
      </c>
      <c r="AB221" s="4">
        <v>-505659.3</v>
      </c>
      <c r="AC221" s="4">
        <v>0</v>
      </c>
      <c r="AD221" s="4">
        <v>-185659.3</v>
      </c>
      <c r="AE221" s="4">
        <v>-67790.1</v>
      </c>
      <c r="AF221" s="4">
        <v>13562159.02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13562159.02</v>
      </c>
      <c r="AM221" s="4">
        <v>0</v>
      </c>
      <c r="AN221" s="4">
        <v>612641.19</v>
      </c>
      <c r="AO221" s="4">
        <v>0</v>
      </c>
      <c r="AP221" s="4">
        <v>0</v>
      </c>
      <c r="AQ221" s="4">
        <v>612641.19</v>
      </c>
      <c r="AR221" s="4">
        <v>6746276.55</v>
      </c>
      <c r="AS221" s="4">
        <v>6711786.95</v>
      </c>
      <c r="AT221" s="4">
        <v>14281676.12</v>
      </c>
      <c r="AU221" s="4">
        <v>108535.78</v>
      </c>
      <c r="AV221" s="4">
        <v>27848275.4</v>
      </c>
      <c r="AW221" s="4">
        <v>-18673071.08</v>
      </c>
      <c r="AX221" s="4">
        <v>-1893875.23</v>
      </c>
      <c r="AY221" s="4">
        <v>-1039105.27</v>
      </c>
      <c r="AZ221" s="4">
        <v>-21606051.58</v>
      </c>
      <c r="BA221" s="4">
        <v>-2959427.75</v>
      </c>
      <c r="BB221" s="4">
        <v>50000</v>
      </c>
      <c r="BC221" s="4">
        <v>3201100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-317276.89</v>
      </c>
      <c r="BM221" s="4">
        <v>-325989.99</v>
      </c>
      <c r="BN221" s="4">
        <v>0</v>
      </c>
      <c r="BO221" s="4">
        <v>-25604.64</v>
      </c>
      <c r="BP221" s="4">
        <v>6216619.18</v>
      </c>
      <c r="BQ221" s="4">
        <v>3400000</v>
      </c>
      <c r="BR221" s="4">
        <v>-8233827.06</v>
      </c>
      <c r="BS221" s="4">
        <v>0</v>
      </c>
      <c r="BT221" s="4">
        <v>-4833827.06</v>
      </c>
      <c r="BU221" s="4">
        <v>680649.75</v>
      </c>
      <c r="BV221" s="4">
        <v>8728331.96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8728331.96</v>
      </c>
      <c r="CC221" s="4">
        <v>0</v>
      </c>
      <c r="CD221" s="4">
        <v>1293290.94</v>
      </c>
      <c r="CE221" s="4">
        <v>0</v>
      </c>
      <c r="CF221" s="4">
        <v>0</v>
      </c>
      <c r="CG221" s="4">
        <v>1293290.94</v>
      </c>
      <c r="CH221" s="4">
        <v>7164067.95</v>
      </c>
      <c r="CI221" s="4">
        <v>8330841.16</v>
      </c>
      <c r="CJ221" s="4">
        <v>11576142.14</v>
      </c>
      <c r="CK221" s="4">
        <v>56903.36</v>
      </c>
      <c r="CL221" s="4">
        <v>27127954.61</v>
      </c>
      <c r="CM221" s="4">
        <v>-21983950.86</v>
      </c>
      <c r="CN221" s="4">
        <v>-1329106.68</v>
      </c>
      <c r="CO221" s="4">
        <v>-1726627.82</v>
      </c>
      <c r="CP221" s="4">
        <v>-25039685.36</v>
      </c>
      <c r="CQ221" s="4">
        <v>-4988974.12</v>
      </c>
      <c r="CR221" s="4">
        <v>597654</v>
      </c>
      <c r="CS221" s="4">
        <v>3439325.15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-48975.57</v>
      </c>
      <c r="DC221" s="4">
        <v>-156838.71</v>
      </c>
      <c r="DD221" s="4">
        <v>0</v>
      </c>
      <c r="DE221" s="4">
        <v>-1000970.54</v>
      </c>
      <c r="DF221" s="4">
        <v>1087298.71</v>
      </c>
      <c r="DG221" s="4">
        <v>0</v>
      </c>
      <c r="DH221" s="4">
        <v>-623782.55</v>
      </c>
      <c r="DI221" s="4">
        <v>0</v>
      </c>
      <c r="DJ221" s="4">
        <v>-623782.55</v>
      </c>
      <c r="DK221" s="4">
        <v>711161.01</v>
      </c>
      <c r="DL221" s="4">
        <v>8104549.41</v>
      </c>
      <c r="DM221" s="4">
        <v>0</v>
      </c>
      <c r="DN221" s="4">
        <v>0</v>
      </c>
      <c r="DO221" s="4">
        <v>0</v>
      </c>
      <c r="DP221" s="4">
        <v>0</v>
      </c>
      <c r="DQ221" s="4">
        <v>0</v>
      </c>
      <c r="DR221" s="4">
        <v>8104549.41</v>
      </c>
      <c r="DS221" s="4">
        <v>0</v>
      </c>
      <c r="DT221" s="4">
        <v>2004451.95</v>
      </c>
      <c r="DU221" s="4">
        <v>0</v>
      </c>
      <c r="DV221" s="4">
        <v>0</v>
      </c>
      <c r="DW221" s="4">
        <v>2004451.95</v>
      </c>
      <c r="DX221" s="11">
        <f>('KOV järjest'!Z221+Z221+BP221+DF221)/CL221</f>
        <v>0.4389872145248329</v>
      </c>
      <c r="DY221" s="11">
        <f t="shared" si="3"/>
        <v>0.224863892162049</v>
      </c>
    </row>
    <row r="222" spans="1:129" ht="12.75">
      <c r="A222" s="3" t="s">
        <v>281</v>
      </c>
      <c r="B222" s="4">
        <v>4381222.98</v>
      </c>
      <c r="C222" s="4">
        <v>4294343.04</v>
      </c>
      <c r="D222" s="4">
        <v>7209337.65</v>
      </c>
      <c r="E222" s="4">
        <v>44300.19</v>
      </c>
      <c r="F222" s="4">
        <v>15929203.86</v>
      </c>
      <c r="G222" s="4">
        <v>-14130688.17</v>
      </c>
      <c r="H222" s="4">
        <v>-694615.22</v>
      </c>
      <c r="I222" s="4">
        <v>-490094.96</v>
      </c>
      <c r="J222" s="4">
        <v>-15315398.35</v>
      </c>
      <c r="K222" s="4">
        <v>-146410</v>
      </c>
      <c r="L222" s="4">
        <v>0</v>
      </c>
      <c r="M222" s="4">
        <v>155205.44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-856414.2</v>
      </c>
      <c r="U222" s="4">
        <v>701969.48</v>
      </c>
      <c r="V222" s="4">
        <v>-1544.7</v>
      </c>
      <c r="W222" s="4">
        <v>-1634.83</v>
      </c>
      <c r="X222" s="4">
        <v>0</v>
      </c>
      <c r="Y222" s="4">
        <v>-147193.98</v>
      </c>
      <c r="Z222" s="4">
        <v>466611.53</v>
      </c>
      <c r="AA222" s="4">
        <v>0</v>
      </c>
      <c r="AB222" s="4">
        <v>-48065.07</v>
      </c>
      <c r="AC222" s="4">
        <v>0</v>
      </c>
      <c r="AD222" s="4">
        <v>-48065.07</v>
      </c>
      <c r="AE222" s="4">
        <v>299487.05</v>
      </c>
      <c r="AF222" s="4">
        <v>4477924.22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4477924.22</v>
      </c>
      <c r="AM222" s="4">
        <v>114.47</v>
      </c>
      <c r="AN222" s="4">
        <v>664307.41</v>
      </c>
      <c r="AO222" s="4">
        <v>0</v>
      </c>
      <c r="AP222" s="4">
        <v>0</v>
      </c>
      <c r="AQ222" s="4">
        <v>664307.41</v>
      </c>
      <c r="AR222" s="4">
        <v>4265495.99</v>
      </c>
      <c r="AS222" s="4">
        <v>5410342.35</v>
      </c>
      <c r="AT222" s="4">
        <v>10984860.08</v>
      </c>
      <c r="AU222" s="4">
        <v>47769.9</v>
      </c>
      <c r="AV222" s="4">
        <v>20708468.32</v>
      </c>
      <c r="AW222" s="4">
        <v>-15627829.46</v>
      </c>
      <c r="AX222" s="4">
        <v>-868591.58</v>
      </c>
      <c r="AY222" s="4">
        <v>-973944.91</v>
      </c>
      <c r="AZ222" s="4">
        <v>-17470365.95</v>
      </c>
      <c r="BA222" s="4">
        <v>-1582884.25</v>
      </c>
      <c r="BB222" s="4">
        <v>0</v>
      </c>
      <c r="BC222" s="4">
        <v>1740404.04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814042.77</v>
      </c>
      <c r="BL222" s="4">
        <v>-3554133.3</v>
      </c>
      <c r="BM222" s="4">
        <v>-3556033.31</v>
      </c>
      <c r="BN222" s="4">
        <v>0</v>
      </c>
      <c r="BO222" s="4">
        <v>-2582570.74</v>
      </c>
      <c r="BP222" s="4">
        <v>655531.63</v>
      </c>
      <c r="BQ222" s="4">
        <v>6100000</v>
      </c>
      <c r="BR222" s="4">
        <v>-4477924.22</v>
      </c>
      <c r="BS222" s="4">
        <v>0</v>
      </c>
      <c r="BT222" s="4">
        <v>1622075.78</v>
      </c>
      <c r="BU222" s="4">
        <v>-265.79</v>
      </c>
      <c r="BV222" s="4">
        <v>6100000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6100000</v>
      </c>
      <c r="CC222" s="4">
        <v>0</v>
      </c>
      <c r="CD222" s="4">
        <v>664041.62</v>
      </c>
      <c r="CE222" s="4">
        <v>0</v>
      </c>
      <c r="CF222" s="4">
        <v>0</v>
      </c>
      <c r="CG222" s="4">
        <v>664041.62</v>
      </c>
      <c r="CH222" s="4">
        <v>5048151.94</v>
      </c>
      <c r="CI222" s="4">
        <v>6376715.13</v>
      </c>
      <c r="CJ222" s="4">
        <v>8360824.03</v>
      </c>
      <c r="CK222" s="4">
        <v>48030.13</v>
      </c>
      <c r="CL222" s="4">
        <v>19833721.23</v>
      </c>
      <c r="CM222" s="4">
        <v>-16644200.98</v>
      </c>
      <c r="CN222" s="4">
        <v>-675873.36</v>
      </c>
      <c r="CO222" s="4">
        <v>-988619.07</v>
      </c>
      <c r="CP222" s="4">
        <v>-18308693.41</v>
      </c>
      <c r="CQ222" s="4">
        <v>-2075570.41</v>
      </c>
      <c r="CR222" s="4">
        <v>0</v>
      </c>
      <c r="CS222" s="4">
        <v>1906002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-274358.48</v>
      </c>
      <c r="DC222" s="4">
        <v>-277736.4</v>
      </c>
      <c r="DD222" s="4">
        <v>0</v>
      </c>
      <c r="DE222" s="4">
        <v>-443926.89</v>
      </c>
      <c r="DF222" s="4">
        <v>1081100.93</v>
      </c>
      <c r="DG222" s="4">
        <v>0</v>
      </c>
      <c r="DH222" s="4">
        <v>-375937.65</v>
      </c>
      <c r="DI222" s="4">
        <v>0</v>
      </c>
      <c r="DJ222" s="4">
        <v>-375937.65</v>
      </c>
      <c r="DK222" s="4">
        <v>894751.67</v>
      </c>
      <c r="DL222" s="4">
        <v>5724062.35</v>
      </c>
      <c r="DM222" s="4">
        <v>0</v>
      </c>
      <c r="DN222" s="4">
        <v>0</v>
      </c>
      <c r="DO222" s="4">
        <v>0</v>
      </c>
      <c r="DP222" s="4">
        <v>0</v>
      </c>
      <c r="DQ222" s="4">
        <v>0</v>
      </c>
      <c r="DR222" s="4">
        <v>5724062.35</v>
      </c>
      <c r="DS222" s="4">
        <v>0</v>
      </c>
      <c r="DT222" s="4">
        <v>1558793.29</v>
      </c>
      <c r="DU222" s="4">
        <v>0</v>
      </c>
      <c r="DV222" s="4">
        <v>0</v>
      </c>
      <c r="DW222" s="4">
        <v>1558793.29</v>
      </c>
      <c r="DX222" s="11">
        <f>('KOV järjest'!Z222+Z222+BP222+DF222)/CL222</f>
        <v>0.13313255033584032</v>
      </c>
      <c r="DY222" s="11">
        <f t="shared" si="3"/>
        <v>0.2100094587242517</v>
      </c>
    </row>
    <row r="223" spans="1:129" ht="12.75">
      <c r="A223" s="3" t="s">
        <v>283</v>
      </c>
      <c r="B223" s="4">
        <v>4755826.23</v>
      </c>
      <c r="C223" s="4">
        <v>18626825.41</v>
      </c>
      <c r="D223" s="4">
        <v>21451515.92</v>
      </c>
      <c r="E223" s="4">
        <v>368324.05</v>
      </c>
      <c r="F223" s="4">
        <v>45202491.61</v>
      </c>
      <c r="G223" s="4">
        <v>-34720086.66</v>
      </c>
      <c r="H223" s="4">
        <v>-3311241.5</v>
      </c>
      <c r="I223" s="4">
        <v>-2163018.76</v>
      </c>
      <c r="J223" s="4">
        <v>-40194346.92</v>
      </c>
      <c r="K223" s="4">
        <v>-6885422.8</v>
      </c>
      <c r="L223" s="4">
        <v>0</v>
      </c>
      <c r="M223" s="4">
        <v>2276478</v>
      </c>
      <c r="N223" s="4">
        <v>-187935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-1645.06</v>
      </c>
      <c r="W223" s="4">
        <v>-54396.47</v>
      </c>
      <c r="X223" s="4">
        <v>0</v>
      </c>
      <c r="Y223" s="4">
        <v>-4798524.86</v>
      </c>
      <c r="Z223" s="4">
        <v>209619.83</v>
      </c>
      <c r="AA223" s="4">
        <v>1250000</v>
      </c>
      <c r="AB223" s="4">
        <v>-871170.28</v>
      </c>
      <c r="AC223" s="4">
        <v>0</v>
      </c>
      <c r="AD223" s="4">
        <v>378829.72</v>
      </c>
      <c r="AE223" s="4">
        <v>1337818.87</v>
      </c>
      <c r="AF223" s="4">
        <v>2595464.06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2595464.06</v>
      </c>
      <c r="AM223" s="4">
        <v>0</v>
      </c>
      <c r="AN223" s="4">
        <v>4636929.74</v>
      </c>
      <c r="AO223" s="4">
        <v>0</v>
      </c>
      <c r="AP223" s="4">
        <v>0</v>
      </c>
      <c r="AQ223" s="4">
        <v>4636929.74</v>
      </c>
      <c r="AR223" s="4">
        <v>4884957.09</v>
      </c>
      <c r="AS223" s="4">
        <v>24939933.82</v>
      </c>
      <c r="AT223" s="4">
        <v>24340523.61</v>
      </c>
      <c r="AU223" s="4">
        <v>368943.78</v>
      </c>
      <c r="AV223" s="4">
        <v>54534358.3</v>
      </c>
      <c r="AW223" s="4">
        <v>-39930969.56</v>
      </c>
      <c r="AX223" s="4">
        <v>-3612876.25</v>
      </c>
      <c r="AY223" s="4">
        <v>-2665896.41</v>
      </c>
      <c r="AZ223" s="4">
        <v>-46209742.22</v>
      </c>
      <c r="BA223" s="4">
        <v>-10647032.15</v>
      </c>
      <c r="BB223" s="4">
        <v>22000</v>
      </c>
      <c r="BC223" s="4">
        <v>6335002.89</v>
      </c>
      <c r="BD223" s="4">
        <v>-450000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55067.51</v>
      </c>
      <c r="BM223" s="4">
        <v>-63264.22</v>
      </c>
      <c r="BN223" s="4">
        <v>0</v>
      </c>
      <c r="BO223" s="4">
        <v>-4684961.75</v>
      </c>
      <c r="BP223" s="4">
        <v>3639654.33</v>
      </c>
      <c r="BQ223" s="4">
        <v>0</v>
      </c>
      <c r="BR223" s="4">
        <v>-1787172.17</v>
      </c>
      <c r="BS223" s="4">
        <v>0</v>
      </c>
      <c r="BT223" s="4">
        <v>-1787172.17</v>
      </c>
      <c r="BU223" s="4">
        <v>-560510.27</v>
      </c>
      <c r="BV223" s="4">
        <v>808262.22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808262.22</v>
      </c>
      <c r="CC223" s="4">
        <v>0</v>
      </c>
      <c r="CD223" s="4">
        <v>4076419.47</v>
      </c>
      <c r="CE223" s="4">
        <v>0</v>
      </c>
      <c r="CF223" s="4">
        <v>0</v>
      </c>
      <c r="CG223" s="4">
        <v>4076419.47</v>
      </c>
      <c r="CH223" s="4">
        <v>6135752.54</v>
      </c>
      <c r="CI223" s="4">
        <v>30181512.87</v>
      </c>
      <c r="CJ223" s="4">
        <v>26120142.98</v>
      </c>
      <c r="CK223" s="4">
        <v>392257.43</v>
      </c>
      <c r="CL223" s="4">
        <v>62829665.82</v>
      </c>
      <c r="CM223" s="4">
        <v>-46130060.85</v>
      </c>
      <c r="CN223" s="4">
        <v>-3101361.19</v>
      </c>
      <c r="CO223" s="4">
        <v>-3393303.95</v>
      </c>
      <c r="CP223" s="4">
        <v>-52624725.99</v>
      </c>
      <c r="CQ223" s="4">
        <v>-10334528.88</v>
      </c>
      <c r="CR223" s="4">
        <v>0</v>
      </c>
      <c r="CS223" s="4">
        <v>4969409.18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275991.31</v>
      </c>
      <c r="DC223" s="4">
        <v>-31743.7</v>
      </c>
      <c r="DD223" s="4">
        <v>0</v>
      </c>
      <c r="DE223" s="4">
        <v>-5089128.39</v>
      </c>
      <c r="DF223" s="4">
        <v>5115811.44</v>
      </c>
      <c r="DG223" s="4">
        <v>0</v>
      </c>
      <c r="DH223" s="4">
        <v>-424096.27</v>
      </c>
      <c r="DI223" s="4">
        <v>0</v>
      </c>
      <c r="DJ223" s="4">
        <v>-424096.27</v>
      </c>
      <c r="DK223" s="4">
        <v>4000873.61</v>
      </c>
      <c r="DL223" s="4">
        <v>384165.95</v>
      </c>
      <c r="DM223" s="4">
        <v>0</v>
      </c>
      <c r="DN223" s="4">
        <v>0</v>
      </c>
      <c r="DO223" s="4">
        <v>0</v>
      </c>
      <c r="DP223" s="4">
        <v>0</v>
      </c>
      <c r="DQ223" s="4">
        <v>0</v>
      </c>
      <c r="DR223" s="4">
        <v>384165.95</v>
      </c>
      <c r="DS223" s="4">
        <v>0</v>
      </c>
      <c r="DT223" s="4">
        <v>8077293.08</v>
      </c>
      <c r="DU223" s="4">
        <v>0</v>
      </c>
      <c r="DV223" s="4">
        <v>0</v>
      </c>
      <c r="DW223" s="4">
        <v>8077293.08</v>
      </c>
      <c r="DX223" s="11">
        <f>('KOV järjest'!Z223+Z223+BP223+DF223)/CL223</f>
        <v>0.15483659976595432</v>
      </c>
      <c r="DY223" s="11">
        <f t="shared" si="3"/>
        <v>0</v>
      </c>
    </row>
    <row r="224" spans="1:129" ht="12.75">
      <c r="A224" s="3" t="s">
        <v>282</v>
      </c>
      <c r="B224" s="4">
        <v>52069090.97</v>
      </c>
      <c r="C224" s="4">
        <v>55805282.61</v>
      </c>
      <c r="D224" s="4">
        <v>71121995.25</v>
      </c>
      <c r="E224" s="4">
        <v>1033906.23</v>
      </c>
      <c r="F224" s="4">
        <v>180030275.06</v>
      </c>
      <c r="G224" s="4">
        <v>-141714192.88</v>
      </c>
      <c r="H224" s="4">
        <v>-14129694</v>
      </c>
      <c r="I224" s="4">
        <v>-11220611.09</v>
      </c>
      <c r="J224" s="4">
        <v>-167064497.97</v>
      </c>
      <c r="K224" s="4">
        <v>-129667345.43</v>
      </c>
      <c r="L224" s="4">
        <v>10050133.27</v>
      </c>
      <c r="M224" s="4">
        <v>20034917</v>
      </c>
      <c r="N224" s="4">
        <v>-77469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290570.6</v>
      </c>
      <c r="V224" s="4">
        <v>-1933468.45</v>
      </c>
      <c r="W224" s="4">
        <v>-2435860.84</v>
      </c>
      <c r="X224" s="4">
        <v>0</v>
      </c>
      <c r="Y224" s="4">
        <v>-101302662.01</v>
      </c>
      <c r="Z224" s="4">
        <v>-88336884.92</v>
      </c>
      <c r="AA224" s="4">
        <v>92703108.47</v>
      </c>
      <c r="AB224" s="4">
        <v>-5922020.41</v>
      </c>
      <c r="AC224" s="4">
        <v>0</v>
      </c>
      <c r="AD224" s="4">
        <v>86781088.06</v>
      </c>
      <c r="AE224" s="4">
        <v>5179785.71</v>
      </c>
      <c r="AF224" s="4">
        <v>137705083.59</v>
      </c>
      <c r="AG224" s="4">
        <v>0</v>
      </c>
      <c r="AH224" s="4">
        <v>1490802.43</v>
      </c>
      <c r="AI224" s="4">
        <v>0</v>
      </c>
      <c r="AJ224" s="4">
        <v>0</v>
      </c>
      <c r="AK224" s="4">
        <v>0</v>
      </c>
      <c r="AL224" s="4">
        <v>139195886.02</v>
      </c>
      <c r="AM224" s="4">
        <v>0</v>
      </c>
      <c r="AN224" s="4">
        <v>20166687.26</v>
      </c>
      <c r="AO224" s="4">
        <v>0</v>
      </c>
      <c r="AP224" s="4">
        <v>0</v>
      </c>
      <c r="AQ224" s="4">
        <v>20166687.26</v>
      </c>
      <c r="AR224" s="4">
        <v>68235717.92</v>
      </c>
      <c r="AS224" s="4">
        <v>66707859.41</v>
      </c>
      <c r="AT224" s="4">
        <v>73437738.25</v>
      </c>
      <c r="AU224" s="4">
        <v>866623.3</v>
      </c>
      <c r="AV224" s="4">
        <v>209247938.88</v>
      </c>
      <c r="AW224" s="4">
        <v>-156824403.95</v>
      </c>
      <c r="AX224" s="4">
        <v>-14558752.59</v>
      </c>
      <c r="AY224" s="4">
        <v>-11344574.61</v>
      </c>
      <c r="AZ224" s="4">
        <v>-182727731.15</v>
      </c>
      <c r="BA224" s="4">
        <v>-57850986.19</v>
      </c>
      <c r="BB224" s="4">
        <v>5559616.8</v>
      </c>
      <c r="BC224" s="4">
        <v>19693302.12</v>
      </c>
      <c r="BD224" s="4">
        <v>-922531</v>
      </c>
      <c r="BE224" s="4">
        <v>0</v>
      </c>
      <c r="BF224" s="4">
        <v>0</v>
      </c>
      <c r="BG224" s="4">
        <v>0</v>
      </c>
      <c r="BH224" s="4">
        <v>0</v>
      </c>
      <c r="BI224" s="4">
        <v>3210000</v>
      </c>
      <c r="BJ224" s="4">
        <v>0</v>
      </c>
      <c r="BK224" s="4">
        <v>21264.75</v>
      </c>
      <c r="BL224" s="4">
        <v>-2600419.29</v>
      </c>
      <c r="BM224" s="4">
        <v>-5247232.22</v>
      </c>
      <c r="BN224" s="4">
        <v>0</v>
      </c>
      <c r="BO224" s="4">
        <v>-32889752.81</v>
      </c>
      <c r="BP224" s="4">
        <v>-6369545.08</v>
      </c>
      <c r="BQ224" s="4">
        <v>35597250.01</v>
      </c>
      <c r="BR224" s="4">
        <v>-7690051.65</v>
      </c>
      <c r="BS224" s="4">
        <v>0</v>
      </c>
      <c r="BT224" s="4">
        <v>27907198.36</v>
      </c>
      <c r="BU224" s="4">
        <v>7603781.37</v>
      </c>
      <c r="BV224" s="4">
        <v>165612281.95</v>
      </c>
      <c r="BW224" s="4">
        <v>0</v>
      </c>
      <c r="BX224" s="4">
        <v>0</v>
      </c>
      <c r="BY224" s="4">
        <v>0</v>
      </c>
      <c r="BZ224" s="4">
        <v>0</v>
      </c>
      <c r="CA224" s="4">
        <v>7808</v>
      </c>
      <c r="CB224" s="4">
        <v>165620089.95</v>
      </c>
      <c r="CC224" s="4">
        <v>0</v>
      </c>
      <c r="CD224" s="4">
        <v>27770468.63</v>
      </c>
      <c r="CE224" s="4">
        <v>0</v>
      </c>
      <c r="CF224" s="4">
        <v>0</v>
      </c>
      <c r="CG224" s="4">
        <v>27770468.63</v>
      </c>
      <c r="CH224" s="4">
        <v>62025832.7</v>
      </c>
      <c r="CI224" s="4">
        <v>83215568.86</v>
      </c>
      <c r="CJ224" s="4">
        <v>84440533.68</v>
      </c>
      <c r="CK224" s="4">
        <v>855643.97</v>
      </c>
      <c r="CL224" s="4">
        <v>230537579.21</v>
      </c>
      <c r="CM224" s="4">
        <v>-174579929.35</v>
      </c>
      <c r="CN224" s="4">
        <v>-15204865.68</v>
      </c>
      <c r="CO224" s="4">
        <v>-15956294.84</v>
      </c>
      <c r="CP224" s="4">
        <v>-205741089.87</v>
      </c>
      <c r="CQ224" s="4">
        <v>-56585388.6</v>
      </c>
      <c r="CR224" s="4">
        <v>958112.22</v>
      </c>
      <c r="CS224" s="4">
        <v>26143546.09</v>
      </c>
      <c r="CT224" s="4">
        <v>-200000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-6705159.78</v>
      </c>
      <c r="DC224" s="4">
        <v>-7903301.01</v>
      </c>
      <c r="DD224" s="4">
        <v>0</v>
      </c>
      <c r="DE224" s="4">
        <v>-36388890.07</v>
      </c>
      <c r="DF224" s="4">
        <v>-11592400.73</v>
      </c>
      <c r="DG224" s="4">
        <v>15638390.42</v>
      </c>
      <c r="DH224" s="4">
        <v>-15826325.7</v>
      </c>
      <c r="DI224" s="4">
        <v>0</v>
      </c>
      <c r="DJ224" s="4">
        <v>-187935.28</v>
      </c>
      <c r="DK224" s="4">
        <v>-11417436.34</v>
      </c>
      <c r="DL224" s="4">
        <v>165424346.38</v>
      </c>
      <c r="DM224" s="4">
        <v>0</v>
      </c>
      <c r="DN224" s="4">
        <v>0</v>
      </c>
      <c r="DO224" s="4">
        <v>0</v>
      </c>
      <c r="DP224" s="4">
        <v>0</v>
      </c>
      <c r="DQ224" s="4">
        <v>3495.87</v>
      </c>
      <c r="DR224" s="4">
        <v>165427842.25</v>
      </c>
      <c r="DS224" s="4">
        <v>0</v>
      </c>
      <c r="DT224" s="4">
        <v>16353032.29</v>
      </c>
      <c r="DU224" s="4">
        <v>0</v>
      </c>
      <c r="DV224" s="4">
        <v>0</v>
      </c>
      <c r="DW224" s="4">
        <v>16353032.29</v>
      </c>
      <c r="DX224" s="11">
        <f>('KOV järjest'!Z224+Z224+BP224+DF224)/CL224</f>
        <v>-0.424742822907861</v>
      </c>
      <c r="DY224" s="11">
        <f t="shared" si="3"/>
        <v>0.6466399554937879</v>
      </c>
    </row>
    <row r="225" spans="1:129" ht="12.75">
      <c r="A225" s="3" t="s">
        <v>284</v>
      </c>
      <c r="B225" s="4">
        <v>6885242.8</v>
      </c>
      <c r="C225" s="4">
        <v>20844072.73</v>
      </c>
      <c r="D225" s="4">
        <v>31574640.450000003</v>
      </c>
      <c r="E225" s="4">
        <v>313989.96</v>
      </c>
      <c r="F225" s="4">
        <v>59617945.94</v>
      </c>
      <c r="G225" s="4">
        <v>-45769160.19</v>
      </c>
      <c r="H225" s="4">
        <v>-3820310.4</v>
      </c>
      <c r="I225" s="4">
        <v>-3038183.91</v>
      </c>
      <c r="J225" s="4">
        <v>-52627654.5</v>
      </c>
      <c r="K225" s="4">
        <v>-4094151.31</v>
      </c>
      <c r="L225" s="4">
        <v>323240.5</v>
      </c>
      <c r="M225" s="4">
        <v>2814196.06</v>
      </c>
      <c r="N225" s="4">
        <v>-91697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-285834.96</v>
      </c>
      <c r="W225" s="4">
        <v>-349105.51</v>
      </c>
      <c r="X225" s="4">
        <v>0</v>
      </c>
      <c r="Y225" s="4">
        <v>-1334246.71</v>
      </c>
      <c r="Z225" s="4">
        <v>5656044.73</v>
      </c>
      <c r="AA225" s="4">
        <v>539900</v>
      </c>
      <c r="AB225" s="4">
        <v>-2301387.68</v>
      </c>
      <c r="AC225" s="4">
        <v>0</v>
      </c>
      <c r="AD225" s="4">
        <v>-1761487.68</v>
      </c>
      <c r="AE225" s="4">
        <v>2726236.49</v>
      </c>
      <c r="AF225" s="4">
        <v>10981714.02</v>
      </c>
      <c r="AG225" s="4">
        <v>0</v>
      </c>
      <c r="AH225" s="4">
        <v>255278</v>
      </c>
      <c r="AI225" s="4">
        <v>0</v>
      </c>
      <c r="AJ225" s="4">
        <v>0</v>
      </c>
      <c r="AK225" s="4">
        <v>0</v>
      </c>
      <c r="AL225" s="4">
        <v>11236992.02</v>
      </c>
      <c r="AM225" s="4">
        <v>0</v>
      </c>
      <c r="AN225" s="4">
        <v>6433239.94</v>
      </c>
      <c r="AO225" s="4">
        <v>0</v>
      </c>
      <c r="AP225" s="4">
        <v>0</v>
      </c>
      <c r="AQ225" s="4">
        <v>6433239.94</v>
      </c>
      <c r="AR225" s="4">
        <v>8271592.4</v>
      </c>
      <c r="AS225" s="4">
        <v>25996438.56</v>
      </c>
      <c r="AT225" s="4">
        <v>32007542.7</v>
      </c>
      <c r="AU225" s="4">
        <v>387076.98</v>
      </c>
      <c r="AV225" s="4">
        <v>66662650.64</v>
      </c>
      <c r="AW225" s="4">
        <v>-52161324.84</v>
      </c>
      <c r="AX225" s="4">
        <v>-4316711.26</v>
      </c>
      <c r="AY225" s="4">
        <v>-6898010.17</v>
      </c>
      <c r="AZ225" s="4">
        <v>-63376046.27</v>
      </c>
      <c r="BA225" s="4">
        <v>-22325155.52</v>
      </c>
      <c r="BB225" s="4">
        <v>210613.9</v>
      </c>
      <c r="BC225" s="4">
        <v>8585995.76</v>
      </c>
      <c r="BD225" s="4">
        <v>7324194.64</v>
      </c>
      <c r="BE225" s="4">
        <v>0</v>
      </c>
      <c r="BF225" s="4">
        <v>0</v>
      </c>
      <c r="BG225" s="4">
        <v>0</v>
      </c>
      <c r="BH225" s="4">
        <v>0</v>
      </c>
      <c r="BI225" s="4">
        <v>30000</v>
      </c>
      <c r="BJ225" s="4">
        <v>-123750</v>
      </c>
      <c r="BK225" s="4">
        <v>0</v>
      </c>
      <c r="BL225" s="4">
        <v>-512141.59</v>
      </c>
      <c r="BM225" s="4">
        <v>-516533.29</v>
      </c>
      <c r="BN225" s="4">
        <v>0</v>
      </c>
      <c r="BO225" s="4">
        <v>-6810242.8100000005</v>
      </c>
      <c r="BP225" s="4">
        <v>-3523638.44</v>
      </c>
      <c r="BQ225" s="4">
        <v>10197899.99</v>
      </c>
      <c r="BR225" s="4">
        <v>-2461820.85</v>
      </c>
      <c r="BS225" s="4">
        <v>0</v>
      </c>
      <c r="BT225" s="4">
        <v>7736079.14</v>
      </c>
      <c r="BU225" s="4">
        <v>-2126801.66</v>
      </c>
      <c r="BV225" s="4">
        <v>18717793.16</v>
      </c>
      <c r="BW225" s="4">
        <v>0</v>
      </c>
      <c r="BX225" s="4">
        <v>255278</v>
      </c>
      <c r="BY225" s="4">
        <v>0</v>
      </c>
      <c r="BZ225" s="4">
        <v>0</v>
      </c>
      <c r="CA225" s="4">
        <v>0</v>
      </c>
      <c r="CB225" s="4">
        <v>18973071.16</v>
      </c>
      <c r="CC225" s="4">
        <v>0</v>
      </c>
      <c r="CD225" s="4">
        <v>3287265.83</v>
      </c>
      <c r="CE225" s="4">
        <v>0</v>
      </c>
      <c r="CF225" s="4">
        <v>0</v>
      </c>
      <c r="CG225" s="4">
        <v>3287265.83</v>
      </c>
      <c r="CH225" s="4">
        <v>9321515.91</v>
      </c>
      <c r="CI225" s="4">
        <v>33389708.17</v>
      </c>
      <c r="CJ225" s="4">
        <v>39677454.42</v>
      </c>
      <c r="CK225" s="4">
        <v>306682.85</v>
      </c>
      <c r="CL225" s="4">
        <v>82695361.35</v>
      </c>
      <c r="CM225" s="4">
        <v>-61228141.75</v>
      </c>
      <c r="CN225" s="4">
        <v>-4557349.67</v>
      </c>
      <c r="CO225" s="4">
        <v>-7744997.92</v>
      </c>
      <c r="CP225" s="4">
        <v>-73530489.34</v>
      </c>
      <c r="CQ225" s="4">
        <v>-24455788.32</v>
      </c>
      <c r="CR225" s="4">
        <v>142397.85</v>
      </c>
      <c r="CS225" s="4">
        <v>10780284.27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123750</v>
      </c>
      <c r="DB225" s="4">
        <v>-952643.97</v>
      </c>
      <c r="DC225" s="4">
        <v>-958811.85</v>
      </c>
      <c r="DD225" s="4">
        <v>0</v>
      </c>
      <c r="DE225" s="4">
        <v>-14362000.17</v>
      </c>
      <c r="DF225" s="4">
        <v>-5197128.16</v>
      </c>
      <c r="DG225" s="4">
        <v>7944067.82</v>
      </c>
      <c r="DH225" s="4">
        <v>-2669442.97</v>
      </c>
      <c r="DI225" s="4">
        <v>0</v>
      </c>
      <c r="DJ225" s="4">
        <v>5274624.85</v>
      </c>
      <c r="DK225" s="4">
        <v>2860558.6</v>
      </c>
      <c r="DL225" s="4">
        <v>23992418.01</v>
      </c>
      <c r="DM225" s="4">
        <v>0</v>
      </c>
      <c r="DN225" s="4">
        <v>255278</v>
      </c>
      <c r="DO225" s="4">
        <v>0</v>
      </c>
      <c r="DP225" s="4">
        <v>0</v>
      </c>
      <c r="DQ225" s="4">
        <v>0</v>
      </c>
      <c r="DR225" s="4">
        <v>24247696.01</v>
      </c>
      <c r="DS225" s="4">
        <v>0</v>
      </c>
      <c r="DT225" s="4">
        <v>6147824.43</v>
      </c>
      <c r="DU225" s="4">
        <v>0</v>
      </c>
      <c r="DV225" s="4">
        <v>0</v>
      </c>
      <c r="DW225" s="4">
        <v>6147824.43</v>
      </c>
      <c r="DX225" s="11">
        <f>('KOV järjest'!Z225+Z225+BP225+DF225)/CL225</f>
        <v>0.03635965489375059</v>
      </c>
      <c r="DY225" s="11">
        <f t="shared" si="3"/>
        <v>0.21887408537214165</v>
      </c>
    </row>
    <row r="226" spans="1:129" ht="12.75">
      <c r="A226" s="3" t="s">
        <v>285</v>
      </c>
      <c r="B226" s="4">
        <v>7374687.45</v>
      </c>
      <c r="C226" s="4">
        <v>12982460.93</v>
      </c>
      <c r="D226" s="4">
        <v>12996770.56</v>
      </c>
      <c r="E226" s="4">
        <v>173261.58</v>
      </c>
      <c r="F226" s="4">
        <v>33527180.52</v>
      </c>
      <c r="G226" s="4">
        <v>-29689403.34</v>
      </c>
      <c r="H226" s="4">
        <v>-874744.85</v>
      </c>
      <c r="I226" s="4">
        <v>-2568382.8</v>
      </c>
      <c r="J226" s="4">
        <v>-33132530.99</v>
      </c>
      <c r="K226" s="4">
        <v>-5710397.78</v>
      </c>
      <c r="L226" s="4">
        <v>818000</v>
      </c>
      <c r="M226" s="4">
        <v>1099960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-258191.46</v>
      </c>
      <c r="W226" s="4">
        <v>-302548.88</v>
      </c>
      <c r="X226" s="4">
        <v>0</v>
      </c>
      <c r="Y226" s="4">
        <v>-4050629.24</v>
      </c>
      <c r="Z226" s="4">
        <v>-3655979.71</v>
      </c>
      <c r="AA226" s="4">
        <v>3498524.11</v>
      </c>
      <c r="AB226" s="4">
        <v>-883337.45</v>
      </c>
      <c r="AC226" s="4">
        <v>0</v>
      </c>
      <c r="AD226" s="4">
        <v>2615186.66</v>
      </c>
      <c r="AE226" s="4">
        <v>-1258747.96</v>
      </c>
      <c r="AF226" s="4">
        <v>9033591.49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9033591.49</v>
      </c>
      <c r="AM226" s="4">
        <v>0</v>
      </c>
      <c r="AN226" s="4">
        <v>579940.62</v>
      </c>
      <c r="AO226" s="4">
        <v>0</v>
      </c>
      <c r="AP226" s="4">
        <v>0</v>
      </c>
      <c r="AQ226" s="4">
        <v>579940.62</v>
      </c>
      <c r="AR226" s="4">
        <v>8139467.22</v>
      </c>
      <c r="AS226" s="4">
        <v>16195608.97</v>
      </c>
      <c r="AT226" s="4">
        <v>12618511.76</v>
      </c>
      <c r="AU226" s="4">
        <v>117812.98</v>
      </c>
      <c r="AV226" s="4">
        <v>37071400.93</v>
      </c>
      <c r="AW226" s="4">
        <v>-29617522.23</v>
      </c>
      <c r="AX226" s="4">
        <v>-1091790.7</v>
      </c>
      <c r="AY226" s="4">
        <v>-1852390.07</v>
      </c>
      <c r="AZ226" s="4">
        <v>-32561703</v>
      </c>
      <c r="BA226" s="4">
        <v>-3276873.77</v>
      </c>
      <c r="BB226" s="4">
        <v>295500</v>
      </c>
      <c r="BC226" s="4">
        <v>5242000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-222100.05</v>
      </c>
      <c r="BM226" s="4">
        <v>-277518.69</v>
      </c>
      <c r="BN226" s="4">
        <v>0</v>
      </c>
      <c r="BO226" s="4">
        <v>2038526.18</v>
      </c>
      <c r="BP226" s="4">
        <v>6548224.11</v>
      </c>
      <c r="BQ226" s="4">
        <v>0</v>
      </c>
      <c r="BR226" s="4">
        <v>-4425481.03</v>
      </c>
      <c r="BS226" s="4">
        <v>0</v>
      </c>
      <c r="BT226" s="4">
        <v>-4425481.03</v>
      </c>
      <c r="BU226" s="4">
        <v>1590726.83</v>
      </c>
      <c r="BV226" s="4">
        <v>4627605.98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4627605.98</v>
      </c>
      <c r="CC226" s="4">
        <v>0</v>
      </c>
      <c r="CD226" s="4">
        <v>2170667.45</v>
      </c>
      <c r="CE226" s="4">
        <v>0</v>
      </c>
      <c r="CF226" s="4">
        <v>0</v>
      </c>
      <c r="CG226" s="4">
        <v>2170667.45</v>
      </c>
      <c r="CH226" s="4">
        <v>9417722.61</v>
      </c>
      <c r="CI226" s="4">
        <v>19371439.32</v>
      </c>
      <c r="CJ226" s="4">
        <v>15166635.67</v>
      </c>
      <c r="CK226" s="4">
        <v>157513.55</v>
      </c>
      <c r="CL226" s="4">
        <v>44113311.15</v>
      </c>
      <c r="CM226" s="4">
        <v>-36510400.4</v>
      </c>
      <c r="CN226" s="4">
        <v>-1333674.7</v>
      </c>
      <c r="CO226" s="4">
        <v>-3002461.2</v>
      </c>
      <c r="CP226" s="4">
        <v>-40846536.3</v>
      </c>
      <c r="CQ226" s="4">
        <v>-6953190.98</v>
      </c>
      <c r="CR226" s="4">
        <v>575605</v>
      </c>
      <c r="CS226" s="4">
        <v>2661000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-132445.46</v>
      </c>
      <c r="DC226" s="4">
        <v>-272282.5</v>
      </c>
      <c r="DD226" s="4">
        <v>0</v>
      </c>
      <c r="DE226" s="4">
        <v>-3849031.44</v>
      </c>
      <c r="DF226" s="4">
        <v>-582256.59</v>
      </c>
      <c r="DG226" s="4">
        <v>1999169.04</v>
      </c>
      <c r="DH226" s="4">
        <v>-973357.9</v>
      </c>
      <c r="DI226" s="4">
        <v>0</v>
      </c>
      <c r="DJ226" s="4">
        <v>1025811.14</v>
      </c>
      <c r="DK226" s="4">
        <v>-184425.49</v>
      </c>
      <c r="DL226" s="4">
        <v>5641512.15</v>
      </c>
      <c r="DM226" s="4">
        <v>0</v>
      </c>
      <c r="DN226" s="4">
        <v>0</v>
      </c>
      <c r="DO226" s="4">
        <v>0</v>
      </c>
      <c r="DP226" s="4">
        <v>0</v>
      </c>
      <c r="DQ226" s="4">
        <v>0</v>
      </c>
      <c r="DR226" s="4">
        <v>5641512.15</v>
      </c>
      <c r="DS226" s="4">
        <v>0</v>
      </c>
      <c r="DT226" s="4">
        <v>1986241.96</v>
      </c>
      <c r="DU226" s="4">
        <v>0</v>
      </c>
      <c r="DV226" s="4">
        <v>0</v>
      </c>
      <c r="DW226" s="4">
        <v>1986241.96</v>
      </c>
      <c r="DX226" s="11">
        <f>('KOV järjest'!Z226+Z226+BP226+DF226)/CL226</f>
        <v>-0.014472875949598712</v>
      </c>
      <c r="DY226" s="11">
        <f t="shared" si="3"/>
        <v>0.08286093459570197</v>
      </c>
    </row>
    <row r="227" spans="1:129" ht="12.75">
      <c r="A227" s="3" t="s">
        <v>286</v>
      </c>
      <c r="B227" s="4">
        <v>1119359.66</v>
      </c>
      <c r="C227" s="4">
        <v>10295944.79</v>
      </c>
      <c r="D227" s="4">
        <v>9887963.22</v>
      </c>
      <c r="E227" s="4">
        <v>132338.76</v>
      </c>
      <c r="F227" s="4">
        <v>21435606.43</v>
      </c>
      <c r="G227" s="4">
        <v>-19033322.25</v>
      </c>
      <c r="H227" s="4">
        <v>-1059307.61</v>
      </c>
      <c r="I227" s="4">
        <v>-1111335.9</v>
      </c>
      <c r="J227" s="4">
        <v>-21203965.76</v>
      </c>
      <c r="K227" s="4">
        <v>-2282872.83</v>
      </c>
      <c r="L227" s="4">
        <v>693200</v>
      </c>
      <c r="M227" s="4">
        <v>1938592.37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-171155.76</v>
      </c>
      <c r="W227" s="4">
        <v>-178822.86</v>
      </c>
      <c r="X227" s="4">
        <v>0</v>
      </c>
      <c r="Y227" s="4">
        <v>177763.78</v>
      </c>
      <c r="Z227" s="4">
        <v>409404.45</v>
      </c>
      <c r="AA227" s="4">
        <v>0</v>
      </c>
      <c r="AB227" s="4">
        <v>-1048946.8</v>
      </c>
      <c r="AC227" s="4">
        <v>0</v>
      </c>
      <c r="AD227" s="4">
        <v>-1048946.8</v>
      </c>
      <c r="AE227" s="4">
        <v>-114850.75</v>
      </c>
      <c r="AF227" s="4">
        <v>2223381.87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2223381.87</v>
      </c>
      <c r="AM227" s="4">
        <v>0</v>
      </c>
      <c r="AN227" s="4">
        <v>125908.39</v>
      </c>
      <c r="AO227" s="4">
        <v>0</v>
      </c>
      <c r="AP227" s="4">
        <v>0</v>
      </c>
      <c r="AQ227" s="4">
        <v>125908.39</v>
      </c>
      <c r="AR227" s="4">
        <v>1147324.65</v>
      </c>
      <c r="AS227" s="4">
        <v>12681203.53</v>
      </c>
      <c r="AT227" s="4">
        <v>10794655.87</v>
      </c>
      <c r="AU227" s="4">
        <v>194403.65</v>
      </c>
      <c r="AV227" s="4">
        <v>24817587.7</v>
      </c>
      <c r="AW227" s="4">
        <v>-21330192.97</v>
      </c>
      <c r="AX227" s="4">
        <v>-1179759.5</v>
      </c>
      <c r="AY227" s="4">
        <v>-1183913.55</v>
      </c>
      <c r="AZ227" s="4">
        <v>-23693866.02</v>
      </c>
      <c r="BA227" s="4">
        <v>-1626584.46</v>
      </c>
      <c r="BB227" s="4">
        <v>0</v>
      </c>
      <c r="BC227" s="4">
        <v>3144647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-96607.31</v>
      </c>
      <c r="BM227" s="4">
        <v>-126927.08</v>
      </c>
      <c r="BN227" s="4">
        <v>0</v>
      </c>
      <c r="BO227" s="4">
        <v>1421455.23</v>
      </c>
      <c r="BP227" s="4">
        <v>2545176.91</v>
      </c>
      <c r="BQ227" s="4">
        <v>0</v>
      </c>
      <c r="BR227" s="4">
        <v>-958006.8</v>
      </c>
      <c r="BS227" s="4">
        <v>0</v>
      </c>
      <c r="BT227" s="4">
        <v>-958006.8</v>
      </c>
      <c r="BU227" s="4">
        <v>980675.72</v>
      </c>
      <c r="BV227" s="4">
        <v>1265375.07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1265375.07</v>
      </c>
      <c r="CC227" s="4">
        <v>0</v>
      </c>
      <c r="CD227" s="4">
        <v>1106584.11</v>
      </c>
      <c r="CE227" s="4">
        <v>0</v>
      </c>
      <c r="CF227" s="4">
        <v>0</v>
      </c>
      <c r="CG227" s="4">
        <v>1106584.11</v>
      </c>
      <c r="CH227" s="4">
        <v>1619875.57</v>
      </c>
      <c r="CI227" s="4">
        <v>15152890.66</v>
      </c>
      <c r="CJ227" s="4">
        <v>11982232.8</v>
      </c>
      <c r="CK227" s="4">
        <v>206488.6</v>
      </c>
      <c r="CL227" s="4">
        <v>28961487.63</v>
      </c>
      <c r="CM227" s="4">
        <v>-25914105.85</v>
      </c>
      <c r="CN227" s="4">
        <v>-1113091.5</v>
      </c>
      <c r="CO227" s="4">
        <v>-2204051.18</v>
      </c>
      <c r="CP227" s="4">
        <v>-29231248.53</v>
      </c>
      <c r="CQ227" s="4">
        <v>-6402520.63</v>
      </c>
      <c r="CR227" s="4">
        <v>80000</v>
      </c>
      <c r="CS227" s="4">
        <v>2979031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-23067.61</v>
      </c>
      <c r="DC227" s="4">
        <v>-102308.53</v>
      </c>
      <c r="DD227" s="4">
        <v>0</v>
      </c>
      <c r="DE227" s="4">
        <v>-3366557.24</v>
      </c>
      <c r="DF227" s="4">
        <v>-3636318.14</v>
      </c>
      <c r="DG227" s="4">
        <v>3500000.27</v>
      </c>
      <c r="DH227" s="4">
        <v>-208006.8</v>
      </c>
      <c r="DI227" s="4">
        <v>0</v>
      </c>
      <c r="DJ227" s="4">
        <v>3291993.47</v>
      </c>
      <c r="DK227" s="4">
        <v>-564199.97</v>
      </c>
      <c r="DL227" s="4">
        <v>4557368.54</v>
      </c>
      <c r="DM227" s="4">
        <v>0</v>
      </c>
      <c r="DN227" s="4">
        <v>0</v>
      </c>
      <c r="DO227" s="4">
        <v>0</v>
      </c>
      <c r="DP227" s="4">
        <v>0</v>
      </c>
      <c r="DQ227" s="4">
        <v>0</v>
      </c>
      <c r="DR227" s="4">
        <v>4557368.54</v>
      </c>
      <c r="DS227" s="4">
        <v>0</v>
      </c>
      <c r="DT227" s="4">
        <v>542384.14</v>
      </c>
      <c r="DU227" s="4">
        <v>0</v>
      </c>
      <c r="DV227" s="4">
        <v>0</v>
      </c>
      <c r="DW227" s="4">
        <v>542384.14</v>
      </c>
      <c r="DX227" s="11">
        <f>('KOV järjest'!Z227+Z227+BP227+DF227)/CL227</f>
        <v>-0.025134045229291968</v>
      </c>
      <c r="DY227" s="11">
        <f t="shared" si="3"/>
        <v>0.13863184278700671</v>
      </c>
    </row>
    <row r="228" spans="1:129" ht="12.75">
      <c r="A228" s="3" t="s">
        <v>287</v>
      </c>
      <c r="B228" s="4">
        <v>4080385.42</v>
      </c>
      <c r="C228" s="4">
        <v>5269197.26</v>
      </c>
      <c r="D228" s="4">
        <v>10701660.14</v>
      </c>
      <c r="E228" s="4">
        <v>83310.72</v>
      </c>
      <c r="F228" s="4">
        <v>20134553.54</v>
      </c>
      <c r="G228" s="4">
        <v>-18104946.54</v>
      </c>
      <c r="H228" s="4">
        <v>-1143107.28</v>
      </c>
      <c r="I228" s="4">
        <v>-1956589.49</v>
      </c>
      <c r="J228" s="4">
        <v>-21204643.31</v>
      </c>
      <c r="K228" s="4">
        <v>-7098925.07</v>
      </c>
      <c r="L228" s="4">
        <v>500</v>
      </c>
      <c r="M228" s="4">
        <v>3630166.6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-121417.16</v>
      </c>
      <c r="W228" s="4">
        <v>-101235.37</v>
      </c>
      <c r="X228" s="4">
        <v>0</v>
      </c>
      <c r="Y228" s="4">
        <v>-3589675.63</v>
      </c>
      <c r="Z228" s="4">
        <v>-4659765.4</v>
      </c>
      <c r="AA228" s="4">
        <v>6637198.88</v>
      </c>
      <c r="AB228" s="4">
        <v>-210416.58</v>
      </c>
      <c r="AC228" s="4">
        <v>-593672.65</v>
      </c>
      <c r="AD228" s="4">
        <v>5833109.65</v>
      </c>
      <c r="AE228" s="4">
        <v>1378461.41</v>
      </c>
      <c r="AF228" s="4">
        <v>7564549.75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7564549.75</v>
      </c>
      <c r="AM228" s="4">
        <v>0</v>
      </c>
      <c r="AN228" s="4">
        <v>1762625.35</v>
      </c>
      <c r="AO228" s="4">
        <v>0</v>
      </c>
      <c r="AP228" s="4">
        <v>0</v>
      </c>
      <c r="AQ228" s="4">
        <v>1762625.35</v>
      </c>
      <c r="AR228" s="4">
        <v>4186630.49</v>
      </c>
      <c r="AS228" s="4">
        <v>6684698.68</v>
      </c>
      <c r="AT228" s="4">
        <v>11490048.45</v>
      </c>
      <c r="AU228" s="4">
        <v>127697.77</v>
      </c>
      <c r="AV228" s="4">
        <v>22489075.39</v>
      </c>
      <c r="AW228" s="4">
        <v>-17888485.3</v>
      </c>
      <c r="AX228" s="4">
        <v>-1282936.87</v>
      </c>
      <c r="AY228" s="4">
        <v>-1413259.35</v>
      </c>
      <c r="AZ228" s="4">
        <v>-20584681.52</v>
      </c>
      <c r="BA228" s="4">
        <v>-5445312.22</v>
      </c>
      <c r="BB228" s="4">
        <v>0</v>
      </c>
      <c r="BC228" s="4">
        <v>3519289.5</v>
      </c>
      <c r="BD228" s="4">
        <v>-26500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-194675.93</v>
      </c>
      <c r="BM228" s="4">
        <v>-239532.88</v>
      </c>
      <c r="BN228" s="4">
        <v>0</v>
      </c>
      <c r="BO228" s="4">
        <v>-2147198.65</v>
      </c>
      <c r="BP228" s="4">
        <v>-242804.78</v>
      </c>
      <c r="BQ228" s="4">
        <v>964060.06</v>
      </c>
      <c r="BR228" s="4">
        <v>-812171.37</v>
      </c>
      <c r="BS228" s="4">
        <v>0</v>
      </c>
      <c r="BT228" s="4">
        <v>151888.69</v>
      </c>
      <c r="BU228" s="4">
        <v>-275909.3</v>
      </c>
      <c r="BV228" s="4">
        <v>7717216.91</v>
      </c>
      <c r="BW228" s="4">
        <v>0</v>
      </c>
      <c r="BX228" s="4">
        <v>0</v>
      </c>
      <c r="BY228" s="4">
        <v>0</v>
      </c>
      <c r="BZ228" s="4">
        <v>0</v>
      </c>
      <c r="CA228" s="4">
        <v>45870.5</v>
      </c>
      <c r="CB228" s="4">
        <v>7763087.41</v>
      </c>
      <c r="CC228" s="4">
        <v>0</v>
      </c>
      <c r="CD228" s="4">
        <v>1486716.05</v>
      </c>
      <c r="CE228" s="4">
        <v>0</v>
      </c>
      <c r="CF228" s="4">
        <v>0</v>
      </c>
      <c r="CG228" s="4">
        <v>1486716.05</v>
      </c>
      <c r="CH228" s="4">
        <v>4740420.17</v>
      </c>
      <c r="CI228" s="4">
        <v>8781086.58</v>
      </c>
      <c r="CJ228" s="4">
        <v>13091069.11</v>
      </c>
      <c r="CK228" s="4">
        <v>149752.99</v>
      </c>
      <c r="CL228" s="4">
        <v>26762328.85</v>
      </c>
      <c r="CM228" s="4">
        <v>-20205937.56</v>
      </c>
      <c r="CN228" s="4">
        <v>-1256659.77</v>
      </c>
      <c r="CO228" s="4">
        <v>-3563730.26</v>
      </c>
      <c r="CP228" s="4">
        <v>-25026327.59</v>
      </c>
      <c r="CQ228" s="4">
        <v>-15666813</v>
      </c>
      <c r="CR228" s="4">
        <v>138474.58</v>
      </c>
      <c r="CS228" s="4">
        <v>8413553.19</v>
      </c>
      <c r="CT228" s="4">
        <v>-437640.41</v>
      </c>
      <c r="CU228" s="4">
        <v>0</v>
      </c>
      <c r="CV228" s="4">
        <v>0</v>
      </c>
      <c r="CW228" s="4">
        <v>0</v>
      </c>
      <c r="CX228" s="4">
        <v>-169200</v>
      </c>
      <c r="CY228" s="4">
        <v>0</v>
      </c>
      <c r="CZ228" s="4">
        <v>0</v>
      </c>
      <c r="DA228" s="4">
        <v>0</v>
      </c>
      <c r="DB228" s="4">
        <v>-395706.16</v>
      </c>
      <c r="DC228" s="4">
        <v>-413294.2</v>
      </c>
      <c r="DD228" s="4">
        <v>0</v>
      </c>
      <c r="DE228" s="4">
        <v>-8117331.8</v>
      </c>
      <c r="DF228" s="4">
        <v>-6381330.54</v>
      </c>
      <c r="DG228" s="4">
        <v>0</v>
      </c>
      <c r="DH228" s="4">
        <v>-652806.63</v>
      </c>
      <c r="DI228" s="4">
        <v>3560103.95</v>
      </c>
      <c r="DJ228" s="4">
        <v>2907297.32</v>
      </c>
      <c r="DK228" s="4">
        <v>-330527.65</v>
      </c>
      <c r="DL228" s="4">
        <v>10625292.7</v>
      </c>
      <c r="DM228" s="4">
        <v>0</v>
      </c>
      <c r="DN228" s="4">
        <v>0</v>
      </c>
      <c r="DO228" s="4">
        <v>0</v>
      </c>
      <c r="DP228" s="4">
        <v>0</v>
      </c>
      <c r="DQ228" s="4">
        <v>0</v>
      </c>
      <c r="DR228" s="4">
        <v>10625292.7</v>
      </c>
      <c r="DS228" s="4">
        <v>0</v>
      </c>
      <c r="DT228" s="4">
        <v>1156188.4</v>
      </c>
      <c r="DU228" s="4">
        <v>0</v>
      </c>
      <c r="DV228" s="4">
        <v>0</v>
      </c>
      <c r="DW228" s="4">
        <v>1156188.4</v>
      </c>
      <c r="DX228" s="11">
        <f>('KOV järjest'!Z228+Z228+BP228+DF228)/CL228</f>
        <v>-0.4776188209046688</v>
      </c>
      <c r="DY228" s="11">
        <f t="shared" si="3"/>
        <v>0.3538221338312267</v>
      </c>
    </row>
    <row r="229" spans="1:129" ht="12.75">
      <c r="A229" s="3" t="s">
        <v>288</v>
      </c>
      <c r="B229" s="4">
        <v>2396031.43</v>
      </c>
      <c r="C229" s="4">
        <v>8099774.42</v>
      </c>
      <c r="D229" s="4">
        <v>4509213.27</v>
      </c>
      <c r="E229" s="4">
        <v>115053</v>
      </c>
      <c r="F229" s="4">
        <v>15120072.12</v>
      </c>
      <c r="G229" s="4">
        <v>-13008278.49</v>
      </c>
      <c r="H229" s="4">
        <v>-394694.96</v>
      </c>
      <c r="I229" s="4">
        <v>-741098.24</v>
      </c>
      <c r="J229" s="4">
        <v>-14144071.69</v>
      </c>
      <c r="K229" s="4">
        <v>-849568.31</v>
      </c>
      <c r="L229" s="4">
        <v>21000</v>
      </c>
      <c r="M229" s="4">
        <v>646000</v>
      </c>
      <c r="N229" s="4">
        <v>-21664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-172503.74</v>
      </c>
      <c r="W229" s="4">
        <v>-1165.83</v>
      </c>
      <c r="X229" s="4">
        <v>0</v>
      </c>
      <c r="Y229" s="4">
        <v>-376736.05</v>
      </c>
      <c r="Z229" s="4">
        <v>599264.38</v>
      </c>
      <c r="AA229" s="4">
        <v>0</v>
      </c>
      <c r="AB229" s="4">
        <v>-255767.1</v>
      </c>
      <c r="AC229" s="4">
        <v>0</v>
      </c>
      <c r="AD229" s="4">
        <v>-255767.1</v>
      </c>
      <c r="AE229" s="4">
        <v>571304.9</v>
      </c>
      <c r="AF229" s="4">
        <v>404917.94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404917.94</v>
      </c>
      <c r="AM229" s="4">
        <v>0</v>
      </c>
      <c r="AN229" s="4">
        <v>1656675.3</v>
      </c>
      <c r="AO229" s="4">
        <v>0</v>
      </c>
      <c r="AP229" s="4">
        <v>0</v>
      </c>
      <c r="AQ229" s="4">
        <v>1656675.3</v>
      </c>
      <c r="AR229" s="4">
        <v>2644188.34</v>
      </c>
      <c r="AS229" s="4">
        <v>9756003.26</v>
      </c>
      <c r="AT229" s="4">
        <v>6216489.6</v>
      </c>
      <c r="AU229" s="4">
        <v>201428.68</v>
      </c>
      <c r="AV229" s="4">
        <v>18818109.88</v>
      </c>
      <c r="AW229" s="4">
        <v>-14952431.98</v>
      </c>
      <c r="AX229" s="4">
        <v>-633959.53</v>
      </c>
      <c r="AY229" s="4">
        <v>-1247621.4</v>
      </c>
      <c r="AZ229" s="4">
        <v>-16834012.91</v>
      </c>
      <c r="BA229" s="4">
        <v>-1958661.84</v>
      </c>
      <c r="BB229" s="4">
        <v>0</v>
      </c>
      <c r="BC229" s="4">
        <v>229368.81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44476.14</v>
      </c>
      <c r="BM229" s="4">
        <v>-462</v>
      </c>
      <c r="BN229" s="4">
        <v>0</v>
      </c>
      <c r="BO229" s="4">
        <v>-1684816.89</v>
      </c>
      <c r="BP229" s="4">
        <v>299280.08</v>
      </c>
      <c r="BQ229" s="4">
        <v>0</v>
      </c>
      <c r="BR229" s="4">
        <v>-126670.26</v>
      </c>
      <c r="BS229" s="4">
        <v>0</v>
      </c>
      <c r="BT229" s="4">
        <v>-126670.26</v>
      </c>
      <c r="BU229" s="4">
        <v>-266157.26</v>
      </c>
      <c r="BV229" s="4">
        <v>278247.68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278247.68</v>
      </c>
      <c r="CC229" s="4">
        <v>0</v>
      </c>
      <c r="CD229" s="4">
        <v>1390518.04</v>
      </c>
      <c r="CE229" s="4">
        <v>0</v>
      </c>
      <c r="CF229" s="4">
        <v>0</v>
      </c>
      <c r="CG229" s="4">
        <v>1390518.04</v>
      </c>
      <c r="CH229" s="4">
        <v>2814334.57</v>
      </c>
      <c r="CI229" s="4">
        <v>11920575.97</v>
      </c>
      <c r="CJ229" s="4">
        <v>8710367.48</v>
      </c>
      <c r="CK229" s="4">
        <v>154136.42</v>
      </c>
      <c r="CL229" s="4">
        <v>23599414.44</v>
      </c>
      <c r="CM229" s="4">
        <v>-20010627.33</v>
      </c>
      <c r="CN229" s="4">
        <v>-614416.62</v>
      </c>
      <c r="CO229" s="4">
        <v>-1623475.04</v>
      </c>
      <c r="CP229" s="4">
        <v>-22248518.99</v>
      </c>
      <c r="CQ229" s="4">
        <v>-402018.9</v>
      </c>
      <c r="CR229" s="4">
        <v>16000</v>
      </c>
      <c r="CS229" s="4">
        <v>111523.73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29124.67</v>
      </c>
      <c r="DC229" s="4">
        <v>-15238.09</v>
      </c>
      <c r="DD229" s="4">
        <v>0</v>
      </c>
      <c r="DE229" s="4">
        <v>-245370.5</v>
      </c>
      <c r="DF229" s="4">
        <v>1105524.95</v>
      </c>
      <c r="DG229" s="4">
        <v>0</v>
      </c>
      <c r="DH229" s="4">
        <v>-99649.76</v>
      </c>
      <c r="DI229" s="4">
        <v>0</v>
      </c>
      <c r="DJ229" s="4">
        <v>-99649.76</v>
      </c>
      <c r="DK229" s="4">
        <v>701551.65</v>
      </c>
      <c r="DL229" s="4">
        <v>178597.92</v>
      </c>
      <c r="DM229" s="4">
        <v>0</v>
      </c>
      <c r="DN229" s="4">
        <v>0</v>
      </c>
      <c r="DO229" s="4">
        <v>0</v>
      </c>
      <c r="DP229" s="4">
        <v>0</v>
      </c>
      <c r="DQ229" s="4">
        <v>0</v>
      </c>
      <c r="DR229" s="4">
        <v>178597.92</v>
      </c>
      <c r="DS229" s="4">
        <v>0</v>
      </c>
      <c r="DT229" s="4">
        <v>2092069.69</v>
      </c>
      <c r="DU229" s="4">
        <v>0</v>
      </c>
      <c r="DV229" s="4">
        <v>0</v>
      </c>
      <c r="DW229" s="4">
        <v>2092069.69</v>
      </c>
      <c r="DX229" s="11">
        <f>('KOV järjest'!Z229+Z229+BP229+DF229)/CL229</f>
        <v>0.06091202786639988</v>
      </c>
      <c r="DY229" s="11">
        <f t="shared" si="3"/>
        <v>0</v>
      </c>
    </row>
    <row r="230" spans="1:129" ht="12.75">
      <c r="A230" s="3" t="s">
        <v>289</v>
      </c>
      <c r="B230" s="4">
        <v>311387.5</v>
      </c>
      <c r="C230" s="4">
        <v>1817857.38</v>
      </c>
      <c r="D230" s="4">
        <v>2184145.97</v>
      </c>
      <c r="E230" s="4">
        <v>9728.05</v>
      </c>
      <c r="F230" s="4">
        <v>4323118.9</v>
      </c>
      <c r="G230" s="4">
        <v>-3381108.36</v>
      </c>
      <c r="H230" s="4">
        <v>-647249</v>
      </c>
      <c r="I230" s="4">
        <v>-179425.07</v>
      </c>
      <c r="J230" s="4">
        <v>-4207782.43</v>
      </c>
      <c r="K230" s="4">
        <v>-177822.96</v>
      </c>
      <c r="L230" s="4">
        <v>75427</v>
      </c>
      <c r="M230" s="4">
        <v>121650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-11021.5</v>
      </c>
      <c r="W230" s="4">
        <v>-11021.5</v>
      </c>
      <c r="X230" s="4">
        <v>0</v>
      </c>
      <c r="Y230" s="4">
        <v>8232.54</v>
      </c>
      <c r="Z230" s="4">
        <v>123569.01</v>
      </c>
      <c r="AA230" s="4">
        <v>0</v>
      </c>
      <c r="AB230" s="4">
        <v>-115300</v>
      </c>
      <c r="AC230" s="4">
        <v>10000</v>
      </c>
      <c r="AD230" s="4">
        <v>-105300</v>
      </c>
      <c r="AE230" s="4">
        <v>35586.94</v>
      </c>
      <c r="AF230" s="4">
        <v>244700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244700</v>
      </c>
      <c r="AM230" s="4">
        <v>0</v>
      </c>
      <c r="AN230" s="4">
        <v>234794.9</v>
      </c>
      <c r="AO230" s="4">
        <v>0</v>
      </c>
      <c r="AP230" s="4">
        <v>0</v>
      </c>
      <c r="AQ230" s="4">
        <v>234794.9</v>
      </c>
      <c r="AR230" s="4">
        <v>308430.32</v>
      </c>
      <c r="AS230" s="4">
        <v>2147648.03</v>
      </c>
      <c r="AT230" s="4">
        <v>2452480.41</v>
      </c>
      <c r="AU230" s="4">
        <v>17051.25</v>
      </c>
      <c r="AV230" s="4">
        <v>4925610.01</v>
      </c>
      <c r="AW230" s="4">
        <v>-3727701.69</v>
      </c>
      <c r="AX230" s="4">
        <v>-584715.84</v>
      </c>
      <c r="AY230" s="4">
        <v>-308596.09</v>
      </c>
      <c r="AZ230" s="4">
        <v>-4621013.62</v>
      </c>
      <c r="BA230" s="4">
        <v>-195485.48</v>
      </c>
      <c r="BB230" s="4">
        <v>162997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-10523.62</v>
      </c>
      <c r="BM230" s="4">
        <v>-10523.62</v>
      </c>
      <c r="BN230" s="4">
        <v>0</v>
      </c>
      <c r="BO230" s="4">
        <v>-43012.1</v>
      </c>
      <c r="BP230" s="4">
        <v>261584.29</v>
      </c>
      <c r="BQ230" s="4">
        <v>0</v>
      </c>
      <c r="BR230" s="4">
        <v>-140400</v>
      </c>
      <c r="BS230" s="4">
        <v>0</v>
      </c>
      <c r="BT230" s="4">
        <v>-140400</v>
      </c>
      <c r="BU230" s="4">
        <v>188235.15</v>
      </c>
      <c r="BV230" s="4">
        <v>104300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104300</v>
      </c>
      <c r="CC230" s="4">
        <v>0</v>
      </c>
      <c r="CD230" s="4">
        <v>423030.05</v>
      </c>
      <c r="CE230" s="4">
        <v>0</v>
      </c>
      <c r="CF230" s="4">
        <v>0</v>
      </c>
      <c r="CG230" s="4">
        <v>423030.05</v>
      </c>
      <c r="CH230" s="4">
        <v>392640.55</v>
      </c>
      <c r="CI230" s="4">
        <v>2620030.94</v>
      </c>
      <c r="CJ230" s="4">
        <v>2467399.92</v>
      </c>
      <c r="CK230" s="4">
        <v>33236.27</v>
      </c>
      <c r="CL230" s="4">
        <v>5513307.68</v>
      </c>
      <c r="CM230" s="4">
        <v>-4025523.19</v>
      </c>
      <c r="CN230" s="4">
        <v>-693218.58</v>
      </c>
      <c r="CO230" s="4">
        <v>-361546.8</v>
      </c>
      <c r="CP230" s="4">
        <v>-5080288.57</v>
      </c>
      <c r="CQ230" s="4">
        <v>-670361</v>
      </c>
      <c r="CR230" s="4">
        <v>0</v>
      </c>
      <c r="CS230" s="4">
        <v>683000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-2380.76</v>
      </c>
      <c r="DC230" s="4">
        <v>-2380.76</v>
      </c>
      <c r="DD230" s="4">
        <v>0</v>
      </c>
      <c r="DE230" s="4">
        <v>10258.24</v>
      </c>
      <c r="DF230" s="4">
        <v>443277.35</v>
      </c>
      <c r="DG230" s="4">
        <v>0</v>
      </c>
      <c r="DH230" s="4">
        <v>-104300</v>
      </c>
      <c r="DI230" s="4">
        <v>0</v>
      </c>
      <c r="DJ230" s="4">
        <v>-104300</v>
      </c>
      <c r="DK230" s="4">
        <v>226499.23</v>
      </c>
      <c r="DL230" s="4">
        <v>0</v>
      </c>
      <c r="DM230" s="4">
        <v>0</v>
      </c>
      <c r="DN230" s="4">
        <v>0</v>
      </c>
      <c r="DO230" s="4">
        <v>0</v>
      </c>
      <c r="DP230" s="4">
        <v>0</v>
      </c>
      <c r="DQ230" s="4">
        <v>0</v>
      </c>
      <c r="DR230" s="4">
        <v>0</v>
      </c>
      <c r="DS230" s="4">
        <v>0</v>
      </c>
      <c r="DT230" s="4">
        <v>649529.28</v>
      </c>
      <c r="DU230" s="4">
        <v>0</v>
      </c>
      <c r="DV230" s="4">
        <v>0</v>
      </c>
      <c r="DW230" s="4">
        <v>649529.28</v>
      </c>
      <c r="DX230" s="11">
        <f>('KOV järjest'!Z230+Z230+BP230+DF230)/CL230</f>
        <v>0.1329052743887495</v>
      </c>
      <c r="DY230" s="11">
        <f t="shared" si="3"/>
        <v>0</v>
      </c>
    </row>
    <row r="231" spans="1:129" ht="12.75">
      <c r="A231" s="3" t="s">
        <v>290</v>
      </c>
      <c r="B231" s="4">
        <v>15998155.95</v>
      </c>
      <c r="C231" s="4">
        <v>25859176.19</v>
      </c>
      <c r="D231" s="4">
        <v>12158560.45</v>
      </c>
      <c r="E231" s="4">
        <v>650585.25</v>
      </c>
      <c r="F231" s="4">
        <v>54666477.84</v>
      </c>
      <c r="G231" s="4">
        <v>-43245535.7</v>
      </c>
      <c r="H231" s="4">
        <v>-3420935.1</v>
      </c>
      <c r="I231" s="4">
        <v>-3365869.46</v>
      </c>
      <c r="J231" s="4">
        <v>-50032340.26</v>
      </c>
      <c r="K231" s="4">
        <v>-8634965.76</v>
      </c>
      <c r="L231" s="4">
        <v>349389.14</v>
      </c>
      <c r="M231" s="4">
        <v>1347420.52</v>
      </c>
      <c r="N231" s="4">
        <v>0</v>
      </c>
      <c r="O231" s="4">
        <v>0</v>
      </c>
      <c r="P231" s="4">
        <v>0</v>
      </c>
      <c r="Q231" s="4">
        <v>0</v>
      </c>
      <c r="R231" s="4">
        <v>-1269500</v>
      </c>
      <c r="S231" s="4">
        <v>0</v>
      </c>
      <c r="T231" s="4">
        <v>0</v>
      </c>
      <c r="U231" s="4">
        <v>0</v>
      </c>
      <c r="V231" s="4">
        <v>44178.88</v>
      </c>
      <c r="W231" s="4">
        <v>-46825.92</v>
      </c>
      <c r="X231" s="4">
        <v>0</v>
      </c>
      <c r="Y231" s="4">
        <v>-8163477.22</v>
      </c>
      <c r="Z231" s="4">
        <v>-3529339.64</v>
      </c>
      <c r="AA231" s="4">
        <v>1267000</v>
      </c>
      <c r="AB231" s="4">
        <v>-713018.32</v>
      </c>
      <c r="AC231" s="4">
        <v>0</v>
      </c>
      <c r="AD231" s="4">
        <v>553981.68</v>
      </c>
      <c r="AE231" s="4">
        <v>-2861806</v>
      </c>
      <c r="AF231" s="4">
        <v>1336114.9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1336114.9</v>
      </c>
      <c r="AM231" s="4">
        <v>0</v>
      </c>
      <c r="AN231" s="4">
        <v>3691392.79</v>
      </c>
      <c r="AO231" s="4">
        <v>0</v>
      </c>
      <c r="AP231" s="4">
        <v>0</v>
      </c>
      <c r="AQ231" s="4">
        <v>3691392.79</v>
      </c>
      <c r="AR231" s="4">
        <v>17756526.55</v>
      </c>
      <c r="AS231" s="4">
        <v>34523723.64</v>
      </c>
      <c r="AT231" s="4">
        <v>13303418.84</v>
      </c>
      <c r="AU231" s="4">
        <v>780058.74</v>
      </c>
      <c r="AV231" s="4">
        <v>66363727.77</v>
      </c>
      <c r="AW231" s="4">
        <v>-51311680.02</v>
      </c>
      <c r="AX231" s="4">
        <v>-3827002.39</v>
      </c>
      <c r="AY231" s="4">
        <v>-3657432.42</v>
      </c>
      <c r="AZ231" s="4">
        <v>-58796114.83</v>
      </c>
      <c r="BA231" s="4">
        <v>-6634137.01</v>
      </c>
      <c r="BB231" s="4">
        <v>0</v>
      </c>
      <c r="BC231" s="4">
        <v>5343431.28</v>
      </c>
      <c r="BD231" s="4">
        <v>0</v>
      </c>
      <c r="BE231" s="4">
        <v>0</v>
      </c>
      <c r="BF231" s="4">
        <v>0</v>
      </c>
      <c r="BG231" s="4">
        <v>0</v>
      </c>
      <c r="BH231" s="4">
        <v>-2628000</v>
      </c>
      <c r="BI231" s="4">
        <v>0</v>
      </c>
      <c r="BJ231" s="4">
        <v>0</v>
      </c>
      <c r="BK231" s="4">
        <v>0</v>
      </c>
      <c r="BL231" s="4">
        <v>3120.5</v>
      </c>
      <c r="BM231" s="4">
        <v>-106572.76</v>
      </c>
      <c r="BN231" s="4">
        <v>0</v>
      </c>
      <c r="BO231" s="4">
        <v>-3915585.23</v>
      </c>
      <c r="BP231" s="4">
        <v>3652027.71</v>
      </c>
      <c r="BQ231" s="4">
        <v>4134194.7</v>
      </c>
      <c r="BR231" s="4">
        <v>-2336169.19</v>
      </c>
      <c r="BS231" s="4">
        <v>0</v>
      </c>
      <c r="BT231" s="4">
        <v>1798025.51</v>
      </c>
      <c r="BU231" s="4">
        <v>4271085.36</v>
      </c>
      <c r="BV231" s="4">
        <v>3134140.41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3134140.41</v>
      </c>
      <c r="CC231" s="4">
        <v>0</v>
      </c>
      <c r="CD231" s="4">
        <v>7962478.15</v>
      </c>
      <c r="CE231" s="4">
        <v>0</v>
      </c>
      <c r="CF231" s="4">
        <v>0</v>
      </c>
      <c r="CG231" s="4">
        <v>7962478.15</v>
      </c>
      <c r="CH231" s="4">
        <v>20541894.05</v>
      </c>
      <c r="CI231" s="4">
        <v>45510651.57</v>
      </c>
      <c r="CJ231" s="4">
        <v>16214561.85</v>
      </c>
      <c r="CK231" s="4">
        <v>993345.19</v>
      </c>
      <c r="CL231" s="4">
        <v>83260452.66</v>
      </c>
      <c r="CM231" s="4">
        <v>-62614662.44</v>
      </c>
      <c r="CN231" s="4">
        <v>-4266819.69</v>
      </c>
      <c r="CO231" s="4">
        <v>-5761084.39</v>
      </c>
      <c r="CP231" s="4">
        <v>-72642566.52</v>
      </c>
      <c r="CQ231" s="4">
        <v>-9789579.48</v>
      </c>
      <c r="CR231" s="4">
        <v>0</v>
      </c>
      <c r="CS231" s="4">
        <v>3106855.93</v>
      </c>
      <c r="CT231" s="4">
        <v>0</v>
      </c>
      <c r="CU231" s="4">
        <v>0</v>
      </c>
      <c r="CV231" s="4">
        <v>0</v>
      </c>
      <c r="CW231" s="4">
        <v>0</v>
      </c>
      <c r="CX231" s="4">
        <v>-800</v>
      </c>
      <c r="CY231" s="4">
        <v>0</v>
      </c>
      <c r="CZ231" s="4">
        <v>0</v>
      </c>
      <c r="DA231" s="4">
        <v>0</v>
      </c>
      <c r="DB231" s="4">
        <v>23554.04</v>
      </c>
      <c r="DC231" s="4">
        <v>-123758.76</v>
      </c>
      <c r="DD231" s="4">
        <v>0</v>
      </c>
      <c r="DE231" s="4">
        <v>-6659969.51</v>
      </c>
      <c r="DF231" s="4">
        <v>3957916.63</v>
      </c>
      <c r="DG231" s="4">
        <v>467332.77</v>
      </c>
      <c r="DH231" s="4">
        <v>-1210163.94</v>
      </c>
      <c r="DI231" s="4">
        <v>0</v>
      </c>
      <c r="DJ231" s="4">
        <v>-742831.17</v>
      </c>
      <c r="DK231" s="4">
        <v>2325696.09</v>
      </c>
      <c r="DL231" s="4">
        <v>2391309.24</v>
      </c>
      <c r="DM231" s="4">
        <v>0</v>
      </c>
      <c r="DN231" s="4">
        <v>0</v>
      </c>
      <c r="DO231" s="4">
        <v>0</v>
      </c>
      <c r="DP231" s="4">
        <v>0</v>
      </c>
      <c r="DQ231" s="4">
        <v>0</v>
      </c>
      <c r="DR231" s="4">
        <v>2391309.24</v>
      </c>
      <c r="DS231" s="4">
        <v>0</v>
      </c>
      <c r="DT231" s="4">
        <v>10288174.24</v>
      </c>
      <c r="DU231" s="4">
        <v>0</v>
      </c>
      <c r="DV231" s="4">
        <v>0</v>
      </c>
      <c r="DW231" s="4">
        <v>10288174.24</v>
      </c>
      <c r="DX231" s="11">
        <f>('KOV järjest'!Z231+Z231+BP231+DF231)/CL231</f>
        <v>0.05666540667591898</v>
      </c>
      <c r="DY231" s="11">
        <f t="shared" si="3"/>
        <v>0</v>
      </c>
    </row>
    <row r="232" spans="1:129" ht="12.75">
      <c r="A232" s="6" t="s">
        <v>31</v>
      </c>
      <c r="B232" s="7">
        <f aca="true" t="shared" si="4" ref="B232:W232">SUM(B5:B231)</f>
        <v>4600741974.030002</v>
      </c>
      <c r="C232" s="7">
        <f t="shared" si="4"/>
        <v>7165442349.409997</v>
      </c>
      <c r="D232" s="7">
        <f t="shared" si="4"/>
        <v>4727648526.740001</v>
      </c>
      <c r="E232" s="7">
        <f t="shared" si="4"/>
        <v>287651869.15000015</v>
      </c>
      <c r="F232" s="7">
        <f t="shared" si="4"/>
        <v>16781484719.330002</v>
      </c>
      <c r="G232" s="7">
        <f t="shared" si="4"/>
        <v>-13394237990.110003</v>
      </c>
      <c r="H232" s="7">
        <f t="shared" si="4"/>
        <v>-1281601792.5200002</v>
      </c>
      <c r="I232" s="7">
        <f t="shared" si="4"/>
        <v>-1072488532.7500002</v>
      </c>
      <c r="J232" s="7">
        <f t="shared" si="4"/>
        <v>-15748328315.38</v>
      </c>
      <c r="K232" s="7">
        <f t="shared" si="4"/>
        <v>-3271030679.7200007</v>
      </c>
      <c r="L232" s="7">
        <f t="shared" si="4"/>
        <v>868957392.1899999</v>
      </c>
      <c r="M232" s="7">
        <f t="shared" si="4"/>
        <v>940345664.7399999</v>
      </c>
      <c r="N232" s="7">
        <f t="shared" si="4"/>
        <v>35649623.769999996</v>
      </c>
      <c r="O232" s="7">
        <f t="shared" si="4"/>
        <v>0</v>
      </c>
      <c r="P232" s="7">
        <f t="shared" si="4"/>
        <v>-2566844</v>
      </c>
      <c r="Q232" s="7">
        <f t="shared" si="4"/>
        <v>416394000.31</v>
      </c>
      <c r="R232" s="7">
        <f t="shared" si="4"/>
        <v>-26804200</v>
      </c>
      <c r="S232" s="7">
        <f t="shared" si="4"/>
        <v>20114228.17</v>
      </c>
      <c r="T232" s="7">
        <f t="shared" si="4"/>
        <v>-11258250.979999999</v>
      </c>
      <c r="U232" s="7">
        <f t="shared" si="4"/>
        <v>22818234.14</v>
      </c>
      <c r="V232" s="7">
        <f t="shared" si="4"/>
        <v>333859058.89999986</v>
      </c>
      <c r="W232" s="7">
        <f t="shared" si="4"/>
        <v>-158624931.68000004</v>
      </c>
      <c r="X232" s="7">
        <f aca="true" t="shared" si="5" ref="X232:BC232">SUM(X5:X231)</f>
        <v>-698672</v>
      </c>
      <c r="Y232" s="7">
        <f t="shared" si="5"/>
        <v>-674220444.4800003</v>
      </c>
      <c r="Z232" s="7">
        <f t="shared" si="5"/>
        <v>358935959.4700001</v>
      </c>
      <c r="AA232" s="7">
        <f t="shared" si="5"/>
        <v>1938074450.7000003</v>
      </c>
      <c r="AB232" s="7">
        <f t="shared" si="5"/>
        <v>-1189859227.09</v>
      </c>
      <c r="AC232" s="7">
        <f t="shared" si="5"/>
        <v>6508213.02</v>
      </c>
      <c r="AD232" s="7">
        <f t="shared" si="5"/>
        <v>754723436.63</v>
      </c>
      <c r="AE232" s="7">
        <f t="shared" si="5"/>
        <v>583670634.8299998</v>
      </c>
      <c r="AF232" s="7">
        <f t="shared" si="5"/>
        <v>5186169605.33</v>
      </c>
      <c r="AG232" s="7">
        <f t="shared" si="5"/>
        <v>97008.92</v>
      </c>
      <c r="AH232" s="7">
        <f t="shared" si="5"/>
        <v>23863988.950000003</v>
      </c>
      <c r="AI232" s="7">
        <f t="shared" si="5"/>
        <v>7928082.96</v>
      </c>
      <c r="AJ232" s="7">
        <f t="shared" si="5"/>
        <v>8296456.21</v>
      </c>
      <c r="AK232" s="7">
        <f t="shared" si="5"/>
        <v>23766794.310000002</v>
      </c>
      <c r="AL232" s="7">
        <f t="shared" si="5"/>
        <v>5250121936.68</v>
      </c>
      <c r="AM232" s="7">
        <f t="shared" si="5"/>
        <v>1839892.27</v>
      </c>
      <c r="AN232" s="7">
        <f t="shared" si="5"/>
        <v>1431053770.7400002</v>
      </c>
      <c r="AO232" s="7">
        <f t="shared" si="5"/>
        <v>310604108.96</v>
      </c>
      <c r="AP232" s="7">
        <f t="shared" si="5"/>
        <v>14396893.79</v>
      </c>
      <c r="AQ232" s="7">
        <f t="shared" si="5"/>
        <v>1756054773.49</v>
      </c>
      <c r="AR232" s="7">
        <f t="shared" si="5"/>
        <v>5148936826.980001</v>
      </c>
      <c r="AS232" s="7">
        <f t="shared" si="5"/>
        <v>8639961870.410004</v>
      </c>
      <c r="AT232" s="7">
        <f t="shared" si="5"/>
        <v>4946914182.609999</v>
      </c>
      <c r="AU232" s="7">
        <f t="shared" si="5"/>
        <v>352942762.45999986</v>
      </c>
      <c r="AV232" s="7">
        <f t="shared" si="5"/>
        <v>19088755642.459995</v>
      </c>
      <c r="AW232" s="7">
        <f t="shared" si="5"/>
        <v>-14764212310.449993</v>
      </c>
      <c r="AX232" s="7">
        <f t="shared" si="5"/>
        <v>-1380808746.16</v>
      </c>
      <c r="AY232" s="7">
        <f t="shared" si="5"/>
        <v>-1449804946.9599996</v>
      </c>
      <c r="AZ232" s="7">
        <f t="shared" si="5"/>
        <v>-17594826003.570004</v>
      </c>
      <c r="BA232" s="7">
        <f t="shared" si="5"/>
        <v>-5065683048.330002</v>
      </c>
      <c r="BB232" s="7">
        <f t="shared" si="5"/>
        <v>1776888801.1099997</v>
      </c>
      <c r="BC232" s="7">
        <f t="shared" si="5"/>
        <v>1863987972.81</v>
      </c>
      <c r="BD232" s="7">
        <f aca="true" t="shared" si="6" ref="BD232:CI232">SUM(BD5:BD231)</f>
        <v>-22216310.13999999</v>
      </c>
      <c r="BE232" s="7">
        <f t="shared" si="6"/>
        <v>0</v>
      </c>
      <c r="BF232" s="7">
        <f t="shared" si="6"/>
        <v>-7205000</v>
      </c>
      <c r="BG232" s="7">
        <f t="shared" si="6"/>
        <v>60107800</v>
      </c>
      <c r="BH232" s="7">
        <f t="shared" si="6"/>
        <v>-42314576</v>
      </c>
      <c r="BI232" s="7">
        <f t="shared" si="6"/>
        <v>3777075</v>
      </c>
      <c r="BJ232" s="7">
        <f t="shared" si="6"/>
        <v>-13321674.38</v>
      </c>
      <c r="BK232" s="7">
        <f t="shared" si="6"/>
        <v>31479395.61</v>
      </c>
      <c r="BL232" s="7">
        <f t="shared" si="6"/>
        <v>78934767.68999998</v>
      </c>
      <c r="BM232" s="7">
        <f t="shared" si="6"/>
        <v>-197397141.12999994</v>
      </c>
      <c r="BN232" s="7">
        <f t="shared" si="6"/>
        <v>-1897671</v>
      </c>
      <c r="BO232" s="7">
        <f t="shared" si="6"/>
        <v>-1337462467.63</v>
      </c>
      <c r="BP232" s="7">
        <f t="shared" si="6"/>
        <v>156467171.25999978</v>
      </c>
      <c r="BQ232" s="7">
        <f t="shared" si="6"/>
        <v>2634182081.5499997</v>
      </c>
      <c r="BR232" s="7">
        <f t="shared" si="6"/>
        <v>-1553258470.4100008</v>
      </c>
      <c r="BS232" s="7">
        <f t="shared" si="6"/>
        <v>-7226871.27</v>
      </c>
      <c r="BT232" s="7">
        <f t="shared" si="6"/>
        <v>1073696739.8700004</v>
      </c>
      <c r="BU232" s="7">
        <f t="shared" si="6"/>
        <v>930819214.41</v>
      </c>
      <c r="BV232" s="7">
        <f t="shared" si="6"/>
        <v>6283645043.060001</v>
      </c>
      <c r="BW232" s="7">
        <f t="shared" si="6"/>
        <v>0</v>
      </c>
      <c r="BX232" s="7">
        <f t="shared" si="6"/>
        <v>38289595.96</v>
      </c>
      <c r="BY232" s="7">
        <f t="shared" si="6"/>
        <v>7969073.92</v>
      </c>
      <c r="BZ232" s="7">
        <f t="shared" si="6"/>
        <v>13011949.64</v>
      </c>
      <c r="CA232" s="7">
        <f t="shared" si="6"/>
        <v>30710036.69</v>
      </c>
      <c r="CB232" s="7">
        <f t="shared" si="6"/>
        <v>6373625699.270001</v>
      </c>
      <c r="CC232" s="7">
        <f t="shared" si="6"/>
        <v>4358200</v>
      </c>
      <c r="CD232" s="7">
        <f t="shared" si="6"/>
        <v>2323230701.9599986</v>
      </c>
      <c r="CE232" s="7">
        <f t="shared" si="6"/>
        <v>211647009.16</v>
      </c>
      <c r="CF232" s="7">
        <f t="shared" si="6"/>
        <v>131685244.42</v>
      </c>
      <c r="CG232" s="7">
        <f t="shared" si="6"/>
        <v>2666562955.5400004</v>
      </c>
      <c r="CH232" s="7">
        <f t="shared" si="6"/>
        <v>6008560667.319994</v>
      </c>
      <c r="CI232" s="7">
        <f t="shared" si="6"/>
        <v>10835268006.380003</v>
      </c>
      <c r="CJ232" s="7">
        <f aca="true" t="shared" si="7" ref="CJ232:DO232">SUM(CJ5:CJ231)</f>
        <v>5534933473.470002</v>
      </c>
      <c r="CK232" s="7">
        <f t="shared" si="7"/>
        <v>396684908.1000001</v>
      </c>
      <c r="CL232" s="7">
        <f t="shared" si="7"/>
        <v>22775447055.270016</v>
      </c>
      <c r="CM232" s="7">
        <f t="shared" si="7"/>
        <v>-17371128681.759987</v>
      </c>
      <c r="CN232" s="7">
        <f t="shared" si="7"/>
        <v>-1370091010.1</v>
      </c>
      <c r="CO232" s="7">
        <f t="shared" si="7"/>
        <v>-1669008226.3100004</v>
      </c>
      <c r="CP232" s="7">
        <f t="shared" si="7"/>
        <v>-20410227918.17</v>
      </c>
      <c r="CQ232" s="7">
        <f t="shared" si="7"/>
        <v>-5502244592.979998</v>
      </c>
      <c r="CR232" s="7">
        <f t="shared" si="7"/>
        <v>577972510.77</v>
      </c>
      <c r="CS232" s="7">
        <f t="shared" si="7"/>
        <v>1569776290.1100006</v>
      </c>
      <c r="CT232" s="7">
        <f t="shared" si="7"/>
        <v>-185391449.69</v>
      </c>
      <c r="CU232" s="7">
        <f t="shared" si="7"/>
        <v>122807210.13</v>
      </c>
      <c r="CV232" s="7">
        <f t="shared" si="7"/>
        <v>-7291200</v>
      </c>
      <c r="CW232" s="7">
        <f t="shared" si="7"/>
        <v>5974704.2</v>
      </c>
      <c r="CX232" s="7">
        <f t="shared" si="7"/>
        <v>-38175000</v>
      </c>
      <c r="CY232" s="7">
        <f t="shared" si="7"/>
        <v>2823600</v>
      </c>
      <c r="CZ232" s="7">
        <f t="shared" si="7"/>
        <v>-10483248.350000001</v>
      </c>
      <c r="DA232" s="7">
        <f t="shared" si="7"/>
        <v>28221793.95</v>
      </c>
      <c r="DB232" s="7">
        <f t="shared" si="7"/>
        <v>-53016316.469999984</v>
      </c>
      <c r="DC232" s="7">
        <f t="shared" si="7"/>
        <v>-288029771.80999994</v>
      </c>
      <c r="DD232" s="7">
        <f t="shared" si="7"/>
        <v>-745313</v>
      </c>
      <c r="DE232" s="7">
        <f t="shared" si="7"/>
        <v>-3489771011.33</v>
      </c>
      <c r="DF232" s="7">
        <f t="shared" si="7"/>
        <v>-1124551874.2299995</v>
      </c>
      <c r="DG232" s="7">
        <f t="shared" si="7"/>
        <v>2120581435.6000004</v>
      </c>
      <c r="DH232" s="7">
        <f t="shared" si="7"/>
        <v>-1247356926.18</v>
      </c>
      <c r="DI232" s="7">
        <f t="shared" si="7"/>
        <v>6521203.63</v>
      </c>
      <c r="DJ232" s="7">
        <f t="shared" si="7"/>
        <v>879745713.0500003</v>
      </c>
      <c r="DK232" s="7">
        <f t="shared" si="7"/>
        <v>-22066073.74</v>
      </c>
      <c r="DL232" s="7">
        <f t="shared" si="7"/>
        <v>7143577511.270001</v>
      </c>
      <c r="DM232" s="7">
        <f t="shared" si="7"/>
        <v>0</v>
      </c>
      <c r="DN232" s="7">
        <f t="shared" si="7"/>
        <v>7847232.840000001</v>
      </c>
      <c r="DO232" s="7">
        <f t="shared" si="7"/>
        <v>115081.16999999998</v>
      </c>
      <c r="DP232" s="7">
        <f aca="true" t="shared" si="8" ref="DP232:DW232">SUM(DP5:DP231)</f>
        <v>17050109.240000002</v>
      </c>
      <c r="DQ232" s="7">
        <f t="shared" si="8"/>
        <v>94331495.97</v>
      </c>
      <c r="DR232" s="7">
        <f t="shared" si="8"/>
        <v>7262921430.490003</v>
      </c>
      <c r="DS232" s="7">
        <f t="shared" si="8"/>
        <v>31652677.15</v>
      </c>
      <c r="DT232" s="7">
        <f t="shared" si="8"/>
        <v>2349340059.749999</v>
      </c>
      <c r="DU232" s="7">
        <f t="shared" si="8"/>
        <v>266124737.51000002</v>
      </c>
      <c r="DV232" s="7">
        <f t="shared" si="8"/>
        <v>29032084.54</v>
      </c>
      <c r="DW232" s="7">
        <f t="shared" si="8"/>
        <v>2644496881.799999</v>
      </c>
      <c r="DX232" s="11">
        <f>('KOV järjest'!Z232+Z232+BP232+DF232)/CL232</f>
        <v>-0.03444736243974019</v>
      </c>
      <c r="DY232" s="11">
        <f t="shared" si="3"/>
        <v>0.20278085156714168</v>
      </c>
    </row>
    <row r="233" spans="1:127" ht="12.75">
      <c r="A233" s="8">
        <v>1</v>
      </c>
      <c r="B233" s="8">
        <v>2</v>
      </c>
      <c r="C233" s="8">
        <v>3</v>
      </c>
      <c r="D233" s="8">
        <v>4</v>
      </c>
      <c r="E233" s="8">
        <v>5</v>
      </c>
      <c r="F233" s="8">
        <v>6</v>
      </c>
      <c r="G233" s="8">
        <v>7</v>
      </c>
      <c r="H233" s="8">
        <v>8</v>
      </c>
      <c r="I233" s="8">
        <v>9</v>
      </c>
      <c r="J233" s="8">
        <v>10</v>
      </c>
      <c r="K233" s="8">
        <v>11</v>
      </c>
      <c r="L233" s="8">
        <v>12</v>
      </c>
      <c r="M233" s="8">
        <v>13</v>
      </c>
      <c r="N233" s="8">
        <v>14</v>
      </c>
      <c r="O233" s="8">
        <v>15</v>
      </c>
      <c r="P233" s="8">
        <v>16</v>
      </c>
      <c r="Q233" s="8">
        <v>17</v>
      </c>
      <c r="R233" s="8">
        <v>18</v>
      </c>
      <c r="S233" s="8">
        <v>19</v>
      </c>
      <c r="T233" s="8">
        <v>20</v>
      </c>
      <c r="U233" s="8">
        <v>21</v>
      </c>
      <c r="V233" s="8">
        <v>22</v>
      </c>
      <c r="W233" s="8">
        <v>23</v>
      </c>
      <c r="X233" s="8">
        <v>24</v>
      </c>
      <c r="Y233" s="8">
        <v>25</v>
      </c>
      <c r="Z233" s="8">
        <v>26</v>
      </c>
      <c r="AA233" s="8">
        <v>27</v>
      </c>
      <c r="AB233" s="8">
        <v>28</v>
      </c>
      <c r="AC233" s="8">
        <v>29</v>
      </c>
      <c r="AD233" s="8">
        <v>30</v>
      </c>
      <c r="AE233" s="8">
        <v>31</v>
      </c>
      <c r="AF233" s="8">
        <v>32</v>
      </c>
      <c r="AG233" s="8">
        <v>33</v>
      </c>
      <c r="AH233" s="8">
        <v>34</v>
      </c>
      <c r="AI233" s="8">
        <v>35</v>
      </c>
      <c r="AJ233" s="8">
        <v>36</v>
      </c>
      <c r="AK233" s="8">
        <v>37</v>
      </c>
      <c r="AL233" s="8">
        <v>38</v>
      </c>
      <c r="AM233" s="8">
        <v>39</v>
      </c>
      <c r="AN233" s="8">
        <v>40</v>
      </c>
      <c r="AO233" s="8">
        <v>41</v>
      </c>
      <c r="AP233" s="8">
        <v>42</v>
      </c>
      <c r="AQ233" s="8">
        <v>43</v>
      </c>
      <c r="AR233" s="8">
        <v>44</v>
      </c>
      <c r="AS233" s="8">
        <v>45</v>
      </c>
      <c r="AT233" s="8">
        <v>46</v>
      </c>
      <c r="AU233" s="8">
        <v>47</v>
      </c>
      <c r="AV233" s="8">
        <v>48</v>
      </c>
      <c r="AW233" s="8">
        <v>49</v>
      </c>
      <c r="AX233" s="8">
        <v>50</v>
      </c>
      <c r="AY233" s="8">
        <v>51</v>
      </c>
      <c r="AZ233" s="8">
        <v>52</v>
      </c>
      <c r="BA233" s="8">
        <v>53</v>
      </c>
      <c r="BB233" s="8">
        <v>54</v>
      </c>
      <c r="BC233" s="8">
        <v>55</v>
      </c>
      <c r="BD233" s="8">
        <v>56</v>
      </c>
      <c r="BE233" s="8">
        <v>57</v>
      </c>
      <c r="BF233" s="8">
        <v>58</v>
      </c>
      <c r="BG233" s="8">
        <v>59</v>
      </c>
      <c r="BH233" s="8">
        <v>60</v>
      </c>
      <c r="BI233" s="8">
        <v>61</v>
      </c>
      <c r="BJ233" s="8">
        <v>62</v>
      </c>
      <c r="BK233" s="8">
        <v>63</v>
      </c>
      <c r="BL233" s="8">
        <v>64</v>
      </c>
      <c r="BM233" s="8">
        <v>65</v>
      </c>
      <c r="BN233" s="8">
        <v>66</v>
      </c>
      <c r="BO233" s="8">
        <v>67</v>
      </c>
      <c r="BP233" s="8">
        <v>68</v>
      </c>
      <c r="BQ233" s="8">
        <v>69</v>
      </c>
      <c r="BR233" s="8">
        <v>70</v>
      </c>
      <c r="BS233" s="8">
        <v>71</v>
      </c>
      <c r="BT233" s="8">
        <v>72</v>
      </c>
      <c r="BU233" s="8">
        <v>73</v>
      </c>
      <c r="BV233" s="8">
        <v>74</v>
      </c>
      <c r="BW233" s="8">
        <v>75</v>
      </c>
      <c r="BX233" s="8">
        <v>76</v>
      </c>
      <c r="BY233" s="8">
        <v>77</v>
      </c>
      <c r="BZ233" s="8">
        <v>78</v>
      </c>
      <c r="CA233" s="8">
        <v>79</v>
      </c>
      <c r="CB233" s="8">
        <v>80</v>
      </c>
      <c r="CC233" s="8">
        <v>81</v>
      </c>
      <c r="CD233" s="8">
        <v>82</v>
      </c>
      <c r="CE233" s="8">
        <v>83</v>
      </c>
      <c r="CF233" s="8">
        <v>84</v>
      </c>
      <c r="CG233" s="8">
        <v>85</v>
      </c>
      <c r="CH233" s="8">
        <v>86</v>
      </c>
      <c r="CI233" s="8">
        <v>87</v>
      </c>
      <c r="CJ233" s="8">
        <v>88</v>
      </c>
      <c r="CK233" s="8">
        <v>89</v>
      </c>
      <c r="CL233" s="8">
        <v>90</v>
      </c>
      <c r="CM233" s="8">
        <v>91</v>
      </c>
      <c r="CN233" s="8">
        <v>92</v>
      </c>
      <c r="CO233" s="8">
        <v>93</v>
      </c>
      <c r="CP233" s="8">
        <v>94</v>
      </c>
      <c r="CQ233" s="8">
        <v>95</v>
      </c>
      <c r="CR233" s="8">
        <v>96</v>
      </c>
      <c r="CS233" s="8">
        <v>97</v>
      </c>
      <c r="CT233" s="8">
        <v>98</v>
      </c>
      <c r="CU233" s="8">
        <v>99</v>
      </c>
      <c r="CV233" s="8">
        <v>100</v>
      </c>
      <c r="CW233" s="8">
        <v>101</v>
      </c>
      <c r="CX233" s="8">
        <v>102</v>
      </c>
      <c r="CY233" s="8">
        <v>103</v>
      </c>
      <c r="CZ233" s="8">
        <v>104</v>
      </c>
      <c r="DA233" s="8">
        <v>105</v>
      </c>
      <c r="DB233" s="8">
        <v>106</v>
      </c>
      <c r="DC233" s="8">
        <v>107</v>
      </c>
      <c r="DD233" s="8">
        <v>108</v>
      </c>
      <c r="DE233" s="8">
        <v>109</v>
      </c>
      <c r="DF233" s="8">
        <v>110</v>
      </c>
      <c r="DG233" s="8">
        <v>111</v>
      </c>
      <c r="DH233" s="8">
        <v>112</v>
      </c>
      <c r="DI233" s="8">
        <v>113</v>
      </c>
      <c r="DJ233" s="8">
        <v>114</v>
      </c>
      <c r="DK233" s="8">
        <v>115</v>
      </c>
      <c r="DL233" s="8">
        <v>116</v>
      </c>
      <c r="DM233" s="8">
        <v>117</v>
      </c>
      <c r="DN233" s="8">
        <v>118</v>
      </c>
      <c r="DO233" s="8">
        <v>119</v>
      </c>
      <c r="DP233" s="8">
        <v>120</v>
      </c>
      <c r="DQ233" s="8">
        <v>121</v>
      </c>
      <c r="DR233" s="8">
        <v>122</v>
      </c>
      <c r="DS233" s="8">
        <v>123</v>
      </c>
      <c r="DT233" s="8">
        <v>124</v>
      </c>
      <c r="DU233" s="8">
        <v>125</v>
      </c>
      <c r="DV233" s="8">
        <v>126</v>
      </c>
      <c r="DW233" s="8">
        <v>127</v>
      </c>
    </row>
  </sheetData>
  <mergeCells count="42">
    <mergeCell ref="DX1:DY2"/>
    <mergeCell ref="DX3:DX4"/>
    <mergeCell ref="DY3:DY4"/>
    <mergeCell ref="DT3:DW3"/>
    <mergeCell ref="CH1:DW1"/>
    <mergeCell ref="DG2:DK2"/>
    <mergeCell ref="DL2:DW2"/>
    <mergeCell ref="CH3:CL3"/>
    <mergeCell ref="CM3:CP3"/>
    <mergeCell ref="CQ3:DE3"/>
    <mergeCell ref="DS3:DS4"/>
    <mergeCell ref="BV3:CB3"/>
    <mergeCell ref="CC3:CC4"/>
    <mergeCell ref="CD3:CG3"/>
    <mergeCell ref="DF3:DF4"/>
    <mergeCell ref="DG3:DJ3"/>
    <mergeCell ref="DK3:DK4"/>
    <mergeCell ref="DL3:DR3"/>
    <mergeCell ref="CH2:DF2"/>
    <mergeCell ref="BA3:BO3"/>
    <mergeCell ref="BP3:BP4"/>
    <mergeCell ref="BQ2:BU2"/>
    <mergeCell ref="BQ3:BT3"/>
    <mergeCell ref="BU3:BU4"/>
    <mergeCell ref="AM3:AM4"/>
    <mergeCell ref="AN3:AQ3"/>
    <mergeCell ref="AR3:AV3"/>
    <mergeCell ref="AW3:AZ3"/>
    <mergeCell ref="AR1:BW1"/>
    <mergeCell ref="B2:Z2"/>
    <mergeCell ref="AA2:AE2"/>
    <mergeCell ref="AF2:AQ2"/>
    <mergeCell ref="AR2:BP2"/>
    <mergeCell ref="BV2:CG2"/>
    <mergeCell ref="K3:Y3"/>
    <mergeCell ref="Z3:Z4"/>
    <mergeCell ref="AA3:AD3"/>
    <mergeCell ref="B1:AJ1"/>
    <mergeCell ref="B3:F3"/>
    <mergeCell ref="G3:J3"/>
    <mergeCell ref="AF3:AL3"/>
    <mergeCell ref="AE3:A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="80" zoomScaleNormal="80" workbookViewId="0" topLeftCell="A1">
      <selection activeCell="P4" sqref="P4"/>
    </sheetView>
  </sheetViews>
  <sheetFormatPr defaultColWidth="9.140625" defaultRowHeight="12.75"/>
  <cols>
    <col min="1" max="1" width="32.00390625" style="0" customWidth="1"/>
    <col min="2" max="2" width="11.28125" style="0" customWidth="1"/>
    <col min="3" max="3" width="12.00390625" style="0" customWidth="1"/>
    <col min="4" max="4" width="12.28125" style="0" customWidth="1"/>
    <col min="5" max="5" width="10.421875" style="0" customWidth="1"/>
    <col min="6" max="6" width="11.421875" style="0" customWidth="1"/>
    <col min="7" max="7" width="6.28125" style="22" customWidth="1"/>
    <col min="8" max="8" width="10.8515625" style="0" customWidth="1"/>
    <col min="9" max="9" width="5.8515625" style="0" customWidth="1"/>
    <col min="10" max="10" width="10.421875" style="0" customWidth="1"/>
    <col min="11" max="11" width="6.00390625" style="0" customWidth="1"/>
    <col min="12" max="12" width="11.140625" style="0" customWidth="1"/>
    <col min="13" max="13" width="6.00390625" style="0" customWidth="1"/>
    <col min="14" max="14" width="10.57421875" style="0" customWidth="1"/>
    <col min="15" max="15" width="6.421875" style="0" customWidth="1"/>
    <col min="16" max="16" width="11.28125" style="0" customWidth="1"/>
    <col min="17" max="16384" width="19.00390625" style="0" customWidth="1"/>
  </cols>
  <sheetData>
    <row r="1" spans="1:16" ht="12.75">
      <c r="A1" s="18"/>
      <c r="B1" s="18"/>
      <c r="C1" s="18"/>
      <c r="D1" s="18"/>
      <c r="E1" s="19"/>
      <c r="F1" s="77"/>
      <c r="G1" s="78"/>
      <c r="H1" s="79"/>
      <c r="I1" s="79"/>
      <c r="J1" s="24"/>
      <c r="K1" s="24"/>
      <c r="L1" s="77"/>
      <c r="M1" s="77"/>
      <c r="N1" s="80"/>
      <c r="O1" s="80"/>
      <c r="P1" s="80" t="s">
        <v>336</v>
      </c>
    </row>
    <row r="2" spans="1:16" ht="12.75">
      <c r="A2" s="18"/>
      <c r="B2" s="18"/>
      <c r="C2" s="18"/>
      <c r="D2" s="18"/>
      <c r="E2" s="19"/>
      <c r="F2" s="77"/>
      <c r="G2" s="78"/>
      <c r="H2" s="79"/>
      <c r="I2" s="79"/>
      <c r="J2" s="24"/>
      <c r="K2" s="24"/>
      <c r="L2" s="77"/>
      <c r="M2" s="77"/>
      <c r="N2" s="80"/>
      <c r="O2" s="80"/>
      <c r="P2" s="81" t="s">
        <v>334</v>
      </c>
    </row>
    <row r="3" spans="1:16" ht="12.75">
      <c r="A3" s="18"/>
      <c r="B3" s="18"/>
      <c r="C3" s="18"/>
      <c r="D3" s="18"/>
      <c r="E3" s="19"/>
      <c r="F3" s="77"/>
      <c r="G3" s="78"/>
      <c r="H3" s="79"/>
      <c r="I3" s="79"/>
      <c r="J3" s="24"/>
      <c r="K3" s="24"/>
      <c r="L3" s="77"/>
      <c r="M3" s="77"/>
      <c r="N3" s="80"/>
      <c r="O3" s="80"/>
      <c r="P3" s="80" t="s">
        <v>351</v>
      </c>
    </row>
    <row r="4" spans="1:16" ht="12.75">
      <c r="A4" s="18"/>
      <c r="B4" s="18"/>
      <c r="C4" s="18"/>
      <c r="D4" s="18"/>
      <c r="E4" s="19"/>
      <c r="F4" s="77"/>
      <c r="G4" s="78"/>
      <c r="H4" s="79"/>
      <c r="I4" s="79"/>
      <c r="J4" s="24"/>
      <c r="K4" s="24"/>
      <c r="L4" s="77"/>
      <c r="M4" s="77"/>
      <c r="N4" s="81"/>
      <c r="O4" s="81"/>
      <c r="P4" s="81" t="s">
        <v>352</v>
      </c>
    </row>
    <row r="5" spans="1:15" ht="15.75">
      <c r="A5" s="20" t="s">
        <v>335</v>
      </c>
      <c r="B5" s="20"/>
      <c r="C5" s="20"/>
      <c r="D5" s="20"/>
      <c r="E5" s="21"/>
      <c r="F5" s="77"/>
      <c r="G5" s="78"/>
      <c r="H5" s="79"/>
      <c r="I5" s="79"/>
      <c r="J5" s="24"/>
      <c r="K5" s="24"/>
      <c r="L5" s="77"/>
      <c r="M5" s="77"/>
      <c r="N5" s="81"/>
      <c r="O5" s="81"/>
    </row>
    <row r="6" ht="12.75"/>
    <row r="7" ht="12.75"/>
    <row r="8" ht="12.75">
      <c r="A8" s="10"/>
    </row>
    <row r="9" spans="1:17" s="1" customFormat="1" ht="32.25" customHeight="1">
      <c r="A9" s="25"/>
      <c r="B9" s="26">
        <v>2004</v>
      </c>
      <c r="C9" s="26">
        <v>2005</v>
      </c>
      <c r="D9" s="26">
        <v>2006</v>
      </c>
      <c r="E9" s="26">
        <v>2007</v>
      </c>
      <c r="F9" s="27" t="s">
        <v>327</v>
      </c>
      <c r="G9" s="28" t="s">
        <v>337</v>
      </c>
      <c r="H9" s="27" t="s">
        <v>329</v>
      </c>
      <c r="I9" s="28" t="s">
        <v>337</v>
      </c>
      <c r="J9" s="27" t="s">
        <v>330</v>
      </c>
      <c r="K9" s="28" t="s">
        <v>337</v>
      </c>
      <c r="L9" s="27" t="s">
        <v>331</v>
      </c>
      <c r="M9" s="28" t="s">
        <v>337</v>
      </c>
      <c r="N9" s="27" t="s">
        <v>332</v>
      </c>
      <c r="O9" s="28" t="s">
        <v>337</v>
      </c>
      <c r="P9" s="27" t="s">
        <v>333</v>
      </c>
      <c r="Q9" s="29"/>
    </row>
    <row r="10" spans="1:17" ht="12.75">
      <c r="A10" s="23" t="s">
        <v>36</v>
      </c>
      <c r="B10" s="30">
        <v>104370.77587</v>
      </c>
      <c r="C10" s="30">
        <v>120149.44343000001</v>
      </c>
      <c r="D10" s="30">
        <v>137679.63734000002</v>
      </c>
      <c r="E10" s="30">
        <v>154786.43904000003</v>
      </c>
      <c r="F10" s="31">
        <f>F11+F12+F16+F17</f>
        <v>167140</v>
      </c>
      <c r="G10" s="32">
        <f aca="true" t="shared" si="0" ref="G10:G21">(F10/E10-1)*100</f>
        <v>7.981035700942485</v>
      </c>
      <c r="H10" s="31">
        <f>H11+H12+H16+H17</f>
        <v>171894</v>
      </c>
      <c r="I10" s="32">
        <f>(H10/F10-1)*100</f>
        <v>2.8443221251645223</v>
      </c>
      <c r="J10" s="31">
        <f>J11+J12+J16+J17</f>
        <v>178428</v>
      </c>
      <c r="K10" s="33">
        <f>(J10/H10-1)*100</f>
        <v>3.8011797968515504</v>
      </c>
      <c r="L10" s="31">
        <f>L11+L12+L16+L17</f>
        <v>187087</v>
      </c>
      <c r="M10" s="33">
        <f>(L10/J10-1)*100</f>
        <v>4.852937879704977</v>
      </c>
      <c r="N10" s="31">
        <f>N11+N12+N16+N17</f>
        <v>197017</v>
      </c>
      <c r="O10" s="33">
        <f>(N10/L10-1)*100</f>
        <v>5.307691074206122</v>
      </c>
      <c r="P10" s="31">
        <f>P11+P12+P16+P17</f>
        <v>211252</v>
      </c>
      <c r="Q10" s="34"/>
    </row>
    <row r="11" spans="1:17" ht="12.75">
      <c r="A11" s="35" t="s">
        <v>43</v>
      </c>
      <c r="B11" s="36">
        <v>14423.35292</v>
      </c>
      <c r="C11" s="36">
        <v>18473.28458</v>
      </c>
      <c r="D11" s="36">
        <v>18342.10092</v>
      </c>
      <c r="E11" s="36">
        <v>16346.40834</v>
      </c>
      <c r="F11" s="50">
        <v>16494</v>
      </c>
      <c r="G11" s="51">
        <f t="shared" si="0"/>
        <v>0.9028996274297096</v>
      </c>
      <c r="H11" s="50">
        <v>16280</v>
      </c>
      <c r="I11" s="51">
        <f>(H11/F11-1)*100</f>
        <v>-1.297441493876561</v>
      </c>
      <c r="J11" s="50">
        <v>16964</v>
      </c>
      <c r="K11" s="82">
        <f>(J11/H11-1)*100</f>
        <v>4.201474201474209</v>
      </c>
      <c r="L11" s="50">
        <v>17543</v>
      </c>
      <c r="M11" s="82">
        <f>(L11/J11-1)*100</f>
        <v>3.4131101155387977</v>
      </c>
      <c r="N11" s="50">
        <v>18348</v>
      </c>
      <c r="O11" s="82">
        <f>(N11/L11-1)*100</f>
        <v>4.5887248475175335</v>
      </c>
      <c r="P11" s="50">
        <v>19470</v>
      </c>
      <c r="Q11" s="34"/>
    </row>
    <row r="12" spans="1:17" ht="12.75">
      <c r="A12" s="35" t="s">
        <v>44</v>
      </c>
      <c r="B12" s="36">
        <v>55267.66151</v>
      </c>
      <c r="C12" s="36">
        <v>61523.86454</v>
      </c>
      <c r="D12" s="36">
        <v>74155.67703</v>
      </c>
      <c r="E12" s="36">
        <v>89641.48270000001</v>
      </c>
      <c r="F12" s="50">
        <v>101300</v>
      </c>
      <c r="G12" s="51">
        <f t="shared" si="0"/>
        <v>13.005716716017668</v>
      </c>
      <c r="H12" s="50">
        <v>107484</v>
      </c>
      <c r="I12" s="51">
        <f>(H12/F12-1)*100</f>
        <v>6.104639684106616</v>
      </c>
      <c r="J12" s="50">
        <v>112059</v>
      </c>
      <c r="K12" s="82">
        <f>(J12/H12-1)*100</f>
        <v>4.256447471251534</v>
      </c>
      <c r="L12" s="50">
        <v>119469</v>
      </c>
      <c r="M12" s="82">
        <f>(L12/J12-1)*100</f>
        <v>6.612588011672416</v>
      </c>
      <c r="N12" s="50">
        <v>127384</v>
      </c>
      <c r="O12" s="82">
        <f>(N12/L12-1)*100</f>
        <v>6.625149620403614</v>
      </c>
      <c r="P12" s="50">
        <v>138757</v>
      </c>
      <c r="Q12" s="34"/>
    </row>
    <row r="13" spans="1:17" s="40" customFormat="1" ht="12">
      <c r="A13" s="37" t="s">
        <v>338</v>
      </c>
      <c r="B13" s="38">
        <v>52089</v>
      </c>
      <c r="C13" s="38">
        <v>56141</v>
      </c>
      <c r="D13" s="38">
        <v>69206</v>
      </c>
      <c r="E13" s="38">
        <v>86065</v>
      </c>
      <c r="F13" s="83">
        <v>98000</v>
      </c>
      <c r="G13" s="84"/>
      <c r="H13" s="83">
        <v>104144</v>
      </c>
      <c r="I13" s="84"/>
      <c r="J13" s="83">
        <v>108709</v>
      </c>
      <c r="K13" s="85"/>
      <c r="L13" s="83">
        <v>116119</v>
      </c>
      <c r="M13" s="85"/>
      <c r="N13" s="83">
        <v>124024</v>
      </c>
      <c r="O13" s="85"/>
      <c r="P13" s="83">
        <v>135186</v>
      </c>
      <c r="Q13" s="39"/>
    </row>
    <row r="14" spans="1:17" s="40" customFormat="1" ht="12">
      <c r="A14" s="37" t="s">
        <v>339</v>
      </c>
      <c r="B14" s="38">
        <v>1819</v>
      </c>
      <c r="C14" s="38">
        <v>1891</v>
      </c>
      <c r="D14" s="38">
        <v>2217</v>
      </c>
      <c r="E14" s="38">
        <v>1896</v>
      </c>
      <c r="F14" s="83">
        <v>3300</v>
      </c>
      <c r="G14" s="84"/>
      <c r="H14" s="83">
        <v>3300</v>
      </c>
      <c r="I14" s="84"/>
      <c r="J14" s="83">
        <v>3300</v>
      </c>
      <c r="K14" s="85"/>
      <c r="L14" s="83">
        <v>3300</v>
      </c>
      <c r="M14" s="85"/>
      <c r="N14" s="83">
        <v>3300</v>
      </c>
      <c r="O14" s="85"/>
      <c r="P14" s="83">
        <v>3500</v>
      </c>
      <c r="Q14" s="39"/>
    </row>
    <row r="15" spans="1:17" s="40" customFormat="1" ht="12">
      <c r="A15" s="37" t="s">
        <v>340</v>
      </c>
      <c r="B15" s="38">
        <f>B12-B13-B14</f>
        <v>1359.661509999998</v>
      </c>
      <c r="C15" s="38">
        <f>C12-C13-C14</f>
        <v>3491.8645400000023</v>
      </c>
      <c r="D15" s="38">
        <f>D12-D13-D14</f>
        <v>2732.677030000006</v>
      </c>
      <c r="E15" s="38">
        <f>E12-E13-E14</f>
        <v>1680.4827000000078</v>
      </c>
      <c r="F15" s="83">
        <f>F12-F13-F14</f>
        <v>0</v>
      </c>
      <c r="G15" s="84"/>
      <c r="H15" s="83">
        <f>H12-H13-H14</f>
        <v>40</v>
      </c>
      <c r="I15" s="84"/>
      <c r="J15" s="83">
        <f>J12-J13-J14</f>
        <v>50</v>
      </c>
      <c r="K15" s="85"/>
      <c r="L15" s="83">
        <f>L12-L13-L14</f>
        <v>50</v>
      </c>
      <c r="M15" s="85"/>
      <c r="N15" s="83">
        <f>N12-N13-N14</f>
        <v>60</v>
      </c>
      <c r="O15" s="85"/>
      <c r="P15" s="83">
        <f>P12-P13-P14</f>
        <v>71</v>
      </c>
      <c r="Q15" s="39"/>
    </row>
    <row r="16" spans="1:17" ht="25.5">
      <c r="A16" s="41" t="s">
        <v>328</v>
      </c>
      <c r="B16" s="36">
        <v>34261.97204</v>
      </c>
      <c r="C16" s="36">
        <v>39340.807700000005</v>
      </c>
      <c r="D16" s="36">
        <v>44161.633299999994</v>
      </c>
      <c r="E16" s="36">
        <v>47926.11781</v>
      </c>
      <c r="F16" s="50">
        <v>48236</v>
      </c>
      <c r="G16" s="51">
        <f t="shared" si="0"/>
        <v>0.6465831245261899</v>
      </c>
      <c r="H16" s="50">
        <v>47070</v>
      </c>
      <c r="I16" s="51">
        <f aca="true" t="shared" si="1" ref="I16:I21">(H16/F16-1)*100</f>
        <v>-2.417281698316609</v>
      </c>
      <c r="J16" s="50">
        <v>48300</v>
      </c>
      <c r="K16" s="82">
        <f aca="true" t="shared" si="2" ref="K16:K21">(J16/H16-1)*100</f>
        <v>2.613129381771828</v>
      </c>
      <c r="L16" s="50">
        <v>48945</v>
      </c>
      <c r="M16" s="82">
        <f aca="true" t="shared" si="3" ref="M16:M21">(L16/J16-1)*100</f>
        <v>1.3354037267080843</v>
      </c>
      <c r="N16" s="50">
        <v>50135</v>
      </c>
      <c r="O16" s="82">
        <f aca="true" t="shared" si="4" ref="O16:O21">(N16/L16-1)*100</f>
        <v>2.4313004392685578</v>
      </c>
      <c r="P16" s="50">
        <v>51850</v>
      </c>
      <c r="Q16" s="34"/>
    </row>
    <row r="17" spans="1:17" ht="12.75">
      <c r="A17" s="35" t="s">
        <v>45</v>
      </c>
      <c r="B17" s="36">
        <v>417.7894</v>
      </c>
      <c r="C17" s="36">
        <v>811.48661</v>
      </c>
      <c r="D17" s="36">
        <v>1020.22609</v>
      </c>
      <c r="E17" s="36">
        <v>872.4301899999999</v>
      </c>
      <c r="F17" s="50">
        <v>1110</v>
      </c>
      <c r="G17" s="51">
        <f t="shared" si="0"/>
        <v>27.23081029554928</v>
      </c>
      <c r="H17" s="50">
        <v>1060</v>
      </c>
      <c r="I17" s="51">
        <f t="shared" si="1"/>
        <v>-4.504504504504503</v>
      </c>
      <c r="J17" s="50">
        <v>1105</v>
      </c>
      <c r="K17" s="82">
        <f t="shared" si="2"/>
        <v>4.245283018867929</v>
      </c>
      <c r="L17" s="50">
        <v>1130</v>
      </c>
      <c r="M17" s="82">
        <f t="shared" si="3"/>
        <v>2.262443438914019</v>
      </c>
      <c r="N17" s="50">
        <v>1150</v>
      </c>
      <c r="O17" s="82">
        <f t="shared" si="4"/>
        <v>1.7699115044247815</v>
      </c>
      <c r="P17" s="50">
        <v>1175</v>
      </c>
      <c r="Q17" s="34"/>
    </row>
    <row r="18" spans="1:17" ht="12.75">
      <c r="A18" s="23" t="s">
        <v>295</v>
      </c>
      <c r="B18" s="30">
        <v>-106232.1929</v>
      </c>
      <c r="C18" s="30">
        <v>-118877.49542</v>
      </c>
      <c r="D18" s="30">
        <v>-130745.57553999999</v>
      </c>
      <c r="E18" s="30">
        <v>-149824.71831</v>
      </c>
      <c r="F18" s="31">
        <f>SUM(F19:F21)</f>
        <v>-160702</v>
      </c>
      <c r="G18" s="32">
        <f t="shared" si="0"/>
        <v>7.260004766031991</v>
      </c>
      <c r="H18" s="31">
        <f>SUM(H19:H21)</f>
        <v>-162917</v>
      </c>
      <c r="I18" s="32">
        <f t="shared" si="1"/>
        <v>1.3783275877089274</v>
      </c>
      <c r="J18" s="31">
        <f>SUM(J19:J21)</f>
        <v>-164200</v>
      </c>
      <c r="K18" s="33">
        <f t="shared" si="2"/>
        <v>0.7875175702965365</v>
      </c>
      <c r="L18" s="31">
        <f>SUM(L19:L21)</f>
        <v>-171412</v>
      </c>
      <c r="M18" s="33">
        <f t="shared" si="3"/>
        <v>4.392204628501828</v>
      </c>
      <c r="N18" s="31">
        <f>SUM(N19:N21)</f>
        <v>-181567</v>
      </c>
      <c r="O18" s="33">
        <f t="shared" si="4"/>
        <v>5.924322684526162</v>
      </c>
      <c r="P18" s="31">
        <f>SUM(P19:P21)</f>
        <v>-191900</v>
      </c>
      <c r="Q18" s="34"/>
    </row>
    <row r="19" spans="1:17" ht="12.75">
      <c r="A19" s="35" t="s">
        <v>48</v>
      </c>
      <c r="B19" s="36">
        <v>-89747.02199</v>
      </c>
      <c r="C19" s="36">
        <v>-99204.51534</v>
      </c>
      <c r="D19" s="36">
        <v>-107581.50666</v>
      </c>
      <c r="E19" s="36">
        <v>-123328.5607</v>
      </c>
      <c r="F19" s="50">
        <v>-146455</v>
      </c>
      <c r="G19" s="51">
        <f t="shared" si="0"/>
        <v>18.751892642496394</v>
      </c>
      <c r="H19" s="50">
        <v>-148845</v>
      </c>
      <c r="I19" s="51">
        <f t="shared" si="1"/>
        <v>1.6319005837970746</v>
      </c>
      <c r="J19" s="50">
        <v>-150200</v>
      </c>
      <c r="K19" s="82">
        <f t="shared" si="2"/>
        <v>0.9103429742349345</v>
      </c>
      <c r="L19" s="50">
        <v>-157212</v>
      </c>
      <c r="M19" s="82">
        <f t="shared" si="3"/>
        <v>4.668442077230361</v>
      </c>
      <c r="N19" s="50">
        <v>-167164</v>
      </c>
      <c r="O19" s="82">
        <f t="shared" si="4"/>
        <v>6.330305574638073</v>
      </c>
      <c r="P19" s="50">
        <v>-177000</v>
      </c>
      <c r="Q19" s="34"/>
    </row>
    <row r="20" spans="1:17" ht="12.75">
      <c r="A20" s="35" t="s">
        <v>46</v>
      </c>
      <c r="B20" s="36">
        <v>-7832.1355</v>
      </c>
      <c r="C20" s="36">
        <v>-12682.14883</v>
      </c>
      <c r="D20" s="36">
        <v>-12160.34318</v>
      </c>
      <c r="E20" s="36">
        <v>-14505.431869999999</v>
      </c>
      <c r="F20" s="50">
        <v>-13225</v>
      </c>
      <c r="G20" s="51">
        <f t="shared" si="0"/>
        <v>-8.82725782641588</v>
      </c>
      <c r="H20" s="50">
        <v>-13066</v>
      </c>
      <c r="I20" s="51">
        <f t="shared" si="1"/>
        <v>-1.202268431001885</v>
      </c>
      <c r="J20" s="50">
        <v>-13000</v>
      </c>
      <c r="K20" s="82">
        <f t="shared" si="2"/>
        <v>-0.5051278126435021</v>
      </c>
      <c r="L20" s="50">
        <v>-13200</v>
      </c>
      <c r="M20" s="82">
        <f t="shared" si="3"/>
        <v>1.538461538461533</v>
      </c>
      <c r="N20" s="50">
        <v>-13400</v>
      </c>
      <c r="O20" s="82">
        <f t="shared" si="4"/>
        <v>1.5151515151515138</v>
      </c>
      <c r="P20" s="50">
        <v>-13800</v>
      </c>
      <c r="Q20" s="34"/>
    </row>
    <row r="21" spans="1:17" ht="12.75">
      <c r="A21" s="35" t="s">
        <v>47</v>
      </c>
      <c r="B21" s="36">
        <v>-8653.03541</v>
      </c>
      <c r="C21" s="36">
        <v>-6990.83125</v>
      </c>
      <c r="D21" s="36">
        <v>-11003.725699999999</v>
      </c>
      <c r="E21" s="36">
        <v>-11990.72574</v>
      </c>
      <c r="F21" s="50">
        <v>-1022</v>
      </c>
      <c r="G21" s="51">
        <f t="shared" si="0"/>
        <v>-91.47674609393577</v>
      </c>
      <c r="H21" s="50">
        <v>-1006</v>
      </c>
      <c r="I21" s="51">
        <f t="shared" si="1"/>
        <v>-1.5655577299412915</v>
      </c>
      <c r="J21" s="50">
        <v>-1000</v>
      </c>
      <c r="K21" s="82">
        <f t="shared" si="2"/>
        <v>-0.5964214711729587</v>
      </c>
      <c r="L21" s="50">
        <v>-1000</v>
      </c>
      <c r="M21" s="82">
        <f t="shared" si="3"/>
        <v>0</v>
      </c>
      <c r="N21" s="50">
        <v>-1003</v>
      </c>
      <c r="O21" s="82">
        <f t="shared" si="4"/>
        <v>0.29999999999998916</v>
      </c>
      <c r="P21" s="50">
        <v>-1100</v>
      </c>
      <c r="Q21" s="34"/>
    </row>
    <row r="22" spans="1:17" ht="38.25">
      <c r="A22" s="42" t="s">
        <v>294</v>
      </c>
      <c r="B22" s="30">
        <v>-1861.4170299999969</v>
      </c>
      <c r="C22" s="30">
        <v>1271.9480100000073</v>
      </c>
      <c r="D22" s="30">
        <v>6934.061800000025</v>
      </c>
      <c r="E22" s="30">
        <v>4961.72073000003</v>
      </c>
      <c r="F22" s="30">
        <f>F10+F18</f>
        <v>6438</v>
      </c>
      <c r="G22" s="98"/>
      <c r="H22" s="30">
        <f>H10+H18</f>
        <v>8977</v>
      </c>
      <c r="I22" s="30"/>
      <c r="J22" s="30">
        <f>J10+J18</f>
        <v>14228</v>
      </c>
      <c r="K22" s="30"/>
      <c r="L22" s="30">
        <f>L10+L18</f>
        <v>15675</v>
      </c>
      <c r="M22" s="30"/>
      <c r="N22" s="30">
        <f>N10+N18</f>
        <v>15450</v>
      </c>
      <c r="O22" s="30"/>
      <c r="P22" s="30">
        <f>P10+P18</f>
        <v>19352</v>
      </c>
      <c r="Q22" s="34"/>
    </row>
    <row r="23" spans="1:17" ht="12.75">
      <c r="A23" s="23" t="s">
        <v>4</v>
      </c>
      <c r="B23" s="30">
        <v>-8480.32815</v>
      </c>
      <c r="C23" s="30">
        <v>30111.791810000002</v>
      </c>
      <c r="D23" s="30">
        <v>-18009.182040000003</v>
      </c>
      <c r="E23" s="30">
        <v>-12674.123430000001</v>
      </c>
      <c r="F23" s="31">
        <f>SUM(F24:F35)-F35</f>
        <v>-13052</v>
      </c>
      <c r="G23" s="32"/>
      <c r="H23" s="31">
        <f>SUM(H24:H35)-H35</f>
        <v>-41171</v>
      </c>
      <c r="I23" s="31"/>
      <c r="J23" s="31">
        <f>SUM(J24:J35)-J35</f>
        <v>-16821</v>
      </c>
      <c r="K23" s="31"/>
      <c r="L23" s="31">
        <f>SUM(L24:L35)-L35</f>
        <v>-15330</v>
      </c>
      <c r="M23" s="31"/>
      <c r="N23" s="31">
        <f>SUM(N24:N35)-N35</f>
        <v>-4520</v>
      </c>
      <c r="O23" s="31"/>
      <c r="P23" s="31">
        <f>SUM(P24:P35)-P35</f>
        <v>-8422</v>
      </c>
      <c r="Q23" s="34"/>
    </row>
    <row r="24" spans="1:17" ht="12.75">
      <c r="A24" s="35" t="s">
        <v>56</v>
      </c>
      <c r="B24" s="36">
        <v>-27837.10343</v>
      </c>
      <c r="C24" s="36">
        <v>-15498.97405</v>
      </c>
      <c r="D24" s="36">
        <v>-38303.741700000006</v>
      </c>
      <c r="E24" s="36">
        <v>-33243.34667</v>
      </c>
      <c r="F24" s="50">
        <v>-22861</v>
      </c>
      <c r="G24" s="51"/>
      <c r="H24" s="50">
        <v>-39300</v>
      </c>
      <c r="I24" s="50"/>
      <c r="J24" s="50">
        <v>-13450</v>
      </c>
      <c r="K24" s="50"/>
      <c r="L24" s="50">
        <v>-12000</v>
      </c>
      <c r="M24" s="50"/>
      <c r="N24" s="50">
        <v>-2000</v>
      </c>
      <c r="O24" s="50"/>
      <c r="P24" s="50">
        <v>-6715</v>
      </c>
      <c r="Q24" s="34"/>
    </row>
    <row r="25" spans="1:17" ht="12.75">
      <c r="A25" s="35" t="s">
        <v>55</v>
      </c>
      <c r="B25" s="36">
        <v>5444.89355</v>
      </c>
      <c r="C25" s="36">
        <v>4210.79605</v>
      </c>
      <c r="D25" s="36">
        <v>3044.4865499999996</v>
      </c>
      <c r="E25" s="36">
        <v>2530.892</v>
      </c>
      <c r="F25" s="50">
        <v>3800</v>
      </c>
      <c r="G25" s="51"/>
      <c r="H25" s="50">
        <v>0</v>
      </c>
      <c r="I25" s="50"/>
      <c r="J25" s="50">
        <v>0</v>
      </c>
      <c r="K25" s="50"/>
      <c r="L25" s="50">
        <v>0</v>
      </c>
      <c r="M25" s="50"/>
      <c r="N25" s="50">
        <v>0</v>
      </c>
      <c r="O25" s="50"/>
      <c r="P25" s="50">
        <v>0</v>
      </c>
      <c r="Q25" s="34"/>
    </row>
    <row r="26" spans="1:17" ht="12.75">
      <c r="A26" s="35" t="s">
        <v>57</v>
      </c>
      <c r="B26" s="36">
        <v>19624.02743</v>
      </c>
      <c r="C26" s="36">
        <v>11920.45439</v>
      </c>
      <c r="D26" s="36">
        <v>20862.11932</v>
      </c>
      <c r="E26" s="36">
        <v>22096.108969999997</v>
      </c>
      <c r="F26" s="50">
        <v>8030</v>
      </c>
      <c r="G26" s="51"/>
      <c r="H26" s="50">
        <v>2600</v>
      </c>
      <c r="I26" s="50"/>
      <c r="J26" s="50">
        <v>2600</v>
      </c>
      <c r="K26" s="50"/>
      <c r="L26" s="50">
        <v>2900</v>
      </c>
      <c r="M26" s="50"/>
      <c r="N26" s="50">
        <v>3030</v>
      </c>
      <c r="O26" s="50"/>
      <c r="P26" s="50">
        <v>3150</v>
      </c>
      <c r="Q26" s="34"/>
    </row>
    <row r="27" spans="1:17" ht="12.75">
      <c r="A27" s="35" t="s">
        <v>50</v>
      </c>
      <c r="B27" s="36">
        <v>-5537</v>
      </c>
      <c r="C27" s="36">
        <v>-160.6656</v>
      </c>
      <c r="D27" s="36">
        <v>-1996.3355800000002</v>
      </c>
      <c r="E27" s="36">
        <v>-1103.956</v>
      </c>
      <c r="F27" s="50">
        <v>0</v>
      </c>
      <c r="G27" s="51"/>
      <c r="H27" s="50">
        <v>0</v>
      </c>
      <c r="I27" s="50"/>
      <c r="J27" s="50">
        <v>0</v>
      </c>
      <c r="K27" s="50"/>
      <c r="L27" s="50">
        <v>0</v>
      </c>
      <c r="M27" s="50"/>
      <c r="N27" s="50">
        <v>0</v>
      </c>
      <c r="O27" s="50"/>
      <c r="P27" s="50">
        <v>0</v>
      </c>
      <c r="Q27" s="34"/>
    </row>
    <row r="28" spans="1:17" ht="12.75">
      <c r="A28" s="35" t="s">
        <v>310</v>
      </c>
      <c r="B28" s="36">
        <v>0</v>
      </c>
      <c r="C28" s="36">
        <v>-100</v>
      </c>
      <c r="D28" s="36">
        <v>-0.234</v>
      </c>
      <c r="E28" s="36">
        <v>-300</v>
      </c>
      <c r="F28" s="50">
        <v>0</v>
      </c>
      <c r="G28" s="51"/>
      <c r="H28" s="50">
        <v>0</v>
      </c>
      <c r="I28" s="50"/>
      <c r="J28" s="50">
        <v>0</v>
      </c>
      <c r="K28" s="50"/>
      <c r="L28" s="50">
        <v>0</v>
      </c>
      <c r="M28" s="50"/>
      <c r="N28" s="50">
        <v>0</v>
      </c>
      <c r="O28" s="50"/>
      <c r="P28" s="50">
        <v>0</v>
      </c>
      <c r="Q28" s="34"/>
    </row>
    <row r="29" spans="1:17" ht="12.75">
      <c r="A29" s="35" t="s">
        <v>54</v>
      </c>
      <c r="B29" s="36">
        <v>479.402</v>
      </c>
      <c r="C29" s="36">
        <v>19955.3048</v>
      </c>
      <c r="D29" s="36">
        <v>0</v>
      </c>
      <c r="E29" s="36">
        <v>0</v>
      </c>
      <c r="F29" s="50">
        <v>0</v>
      </c>
      <c r="G29" s="51"/>
      <c r="H29" s="50">
        <v>0</v>
      </c>
      <c r="I29" s="50"/>
      <c r="J29" s="50">
        <v>0</v>
      </c>
      <c r="K29" s="50"/>
      <c r="L29" s="50">
        <v>0</v>
      </c>
      <c r="M29" s="50"/>
      <c r="N29" s="50">
        <v>0</v>
      </c>
      <c r="O29" s="50"/>
      <c r="P29" s="50">
        <v>0</v>
      </c>
      <c r="Q29" s="34"/>
    </row>
    <row r="30" spans="1:17" ht="12.75">
      <c r="A30" s="35" t="s">
        <v>53</v>
      </c>
      <c r="B30" s="36">
        <v>0</v>
      </c>
      <c r="C30" s="36">
        <v>0</v>
      </c>
      <c r="D30" s="36">
        <v>0</v>
      </c>
      <c r="E30" s="36">
        <v>0</v>
      </c>
      <c r="F30" s="50">
        <v>0</v>
      </c>
      <c r="G30" s="51"/>
      <c r="H30" s="50">
        <v>0</v>
      </c>
      <c r="I30" s="50"/>
      <c r="J30" s="50">
        <v>0</v>
      </c>
      <c r="K30" s="50"/>
      <c r="L30" s="50">
        <v>0</v>
      </c>
      <c r="M30" s="50"/>
      <c r="N30" s="50">
        <v>0</v>
      </c>
      <c r="O30" s="50"/>
      <c r="P30" s="50">
        <v>0</v>
      </c>
      <c r="Q30" s="34"/>
    </row>
    <row r="31" spans="1:17" ht="12.75">
      <c r="A31" s="35" t="s">
        <v>52</v>
      </c>
      <c r="B31" s="36">
        <v>0</v>
      </c>
      <c r="C31" s="36">
        <v>0</v>
      </c>
      <c r="D31" s="36">
        <v>0</v>
      </c>
      <c r="E31" s="36">
        <v>0</v>
      </c>
      <c r="F31" s="50">
        <v>0</v>
      </c>
      <c r="G31" s="51"/>
      <c r="H31" s="50">
        <v>0</v>
      </c>
      <c r="I31" s="50"/>
      <c r="J31" s="50">
        <v>0</v>
      </c>
      <c r="K31" s="50"/>
      <c r="L31" s="50">
        <v>0</v>
      </c>
      <c r="M31" s="50"/>
      <c r="N31" s="50">
        <v>0</v>
      </c>
      <c r="O31" s="50"/>
      <c r="P31" s="50">
        <v>0</v>
      </c>
      <c r="Q31" s="34"/>
    </row>
    <row r="32" spans="1:17" ht="12.75">
      <c r="A32" s="35" t="s">
        <v>49</v>
      </c>
      <c r="B32" s="36">
        <v>0</v>
      </c>
      <c r="C32" s="36">
        <v>0</v>
      </c>
      <c r="D32" s="36">
        <v>0</v>
      </c>
      <c r="E32" s="36">
        <v>0</v>
      </c>
      <c r="F32" s="50">
        <v>0</v>
      </c>
      <c r="G32" s="51"/>
      <c r="H32" s="50">
        <v>0</v>
      </c>
      <c r="I32" s="50"/>
      <c r="J32" s="50">
        <v>0</v>
      </c>
      <c r="K32" s="50"/>
      <c r="L32" s="50">
        <v>0</v>
      </c>
      <c r="M32" s="50"/>
      <c r="N32" s="50">
        <v>0</v>
      </c>
      <c r="O32" s="50"/>
      <c r="P32" s="50">
        <v>0</v>
      </c>
      <c r="Q32" s="34"/>
    </row>
    <row r="33" spans="1:17" ht="12.75">
      <c r="A33" s="35" t="s">
        <v>58</v>
      </c>
      <c r="B33" s="36">
        <v>0</v>
      </c>
      <c r="C33" s="36">
        <v>0</v>
      </c>
      <c r="D33" s="36">
        <v>0</v>
      </c>
      <c r="E33" s="36">
        <v>0</v>
      </c>
      <c r="F33" s="50">
        <v>0</v>
      </c>
      <c r="G33" s="51"/>
      <c r="H33" s="50">
        <v>0</v>
      </c>
      <c r="I33" s="50"/>
      <c r="J33" s="50">
        <v>0</v>
      </c>
      <c r="K33" s="50"/>
      <c r="L33" s="50">
        <v>0</v>
      </c>
      <c r="M33" s="50"/>
      <c r="N33" s="50">
        <v>0</v>
      </c>
      <c r="O33" s="50"/>
      <c r="P33" s="50">
        <v>0</v>
      </c>
      <c r="Q33" s="34"/>
    </row>
    <row r="34" spans="1:17" ht="12.75">
      <c r="A34" s="35" t="s">
        <v>51</v>
      </c>
      <c r="B34" s="36">
        <v>-654.5477</v>
      </c>
      <c r="C34" s="36">
        <v>9784.87622</v>
      </c>
      <c r="D34" s="36">
        <v>-1615.47663</v>
      </c>
      <c r="E34" s="36">
        <v>-2653.82173</v>
      </c>
      <c r="F34" s="50">
        <v>-2021</v>
      </c>
      <c r="G34" s="51"/>
      <c r="H34" s="50">
        <v>-4471</v>
      </c>
      <c r="I34" s="50"/>
      <c r="J34" s="50">
        <v>-5971</v>
      </c>
      <c r="K34" s="50"/>
      <c r="L34" s="50">
        <v>-6230</v>
      </c>
      <c r="M34" s="50"/>
      <c r="N34" s="50">
        <v>-5550</v>
      </c>
      <c r="O34" s="50"/>
      <c r="P34" s="50">
        <v>-4857</v>
      </c>
      <c r="Q34" s="34"/>
    </row>
    <row r="35" spans="1:17" ht="12.75">
      <c r="A35" s="43" t="s">
        <v>311</v>
      </c>
      <c r="B35" s="36">
        <v>-1304.26754</v>
      </c>
      <c r="C35" s="36">
        <v>-1082.59562</v>
      </c>
      <c r="D35" s="36">
        <v>-1202.25402</v>
      </c>
      <c r="E35" s="36">
        <v>-1894.7159299999998</v>
      </c>
      <c r="F35" s="50">
        <v>-2261</v>
      </c>
      <c r="G35" s="51"/>
      <c r="H35" s="50">
        <v>-4671</v>
      </c>
      <c r="I35" s="50"/>
      <c r="J35" s="50">
        <v>-6177</v>
      </c>
      <c r="K35" s="50"/>
      <c r="L35" s="50">
        <v>-6430</v>
      </c>
      <c r="M35" s="50"/>
      <c r="N35" s="50">
        <v>-5750</v>
      </c>
      <c r="O35" s="50"/>
      <c r="P35" s="50">
        <v>-5057</v>
      </c>
      <c r="Q35" s="34"/>
    </row>
    <row r="36" spans="1:17" ht="12.75">
      <c r="A36" s="23" t="s">
        <v>37</v>
      </c>
      <c r="B36" s="30">
        <v>-10341.745179999996</v>
      </c>
      <c r="C36" s="30">
        <v>31383.73982000001</v>
      </c>
      <c r="D36" s="30">
        <v>-11075.120239999978</v>
      </c>
      <c r="E36" s="30">
        <v>-7712.402699999971</v>
      </c>
      <c r="F36" s="31">
        <f>F22+F23</f>
        <v>-6614</v>
      </c>
      <c r="G36" s="32"/>
      <c r="H36" s="31">
        <f>H22+H23</f>
        <v>-32194</v>
      </c>
      <c r="I36" s="31"/>
      <c r="J36" s="31">
        <f>J22+J23</f>
        <v>-2593</v>
      </c>
      <c r="K36" s="31"/>
      <c r="L36" s="31">
        <f>L22+L23</f>
        <v>345</v>
      </c>
      <c r="M36" s="31"/>
      <c r="N36" s="31">
        <f>N22+N23</f>
        <v>10930</v>
      </c>
      <c r="O36" s="31"/>
      <c r="P36" s="31">
        <f>P22+P23</f>
        <v>10930</v>
      </c>
      <c r="Q36" s="34"/>
    </row>
    <row r="37" spans="1:17" ht="12.75">
      <c r="A37" s="23" t="s">
        <v>300</v>
      </c>
      <c r="B37" s="30">
        <v>3711.92704</v>
      </c>
      <c r="C37" s="30">
        <v>-2448.995879999999</v>
      </c>
      <c r="D37" s="30">
        <v>9358.09866</v>
      </c>
      <c r="E37" s="30">
        <v>707.08655</v>
      </c>
      <c r="F37" s="31">
        <f>SUM(F38:F40)</f>
        <v>8250</v>
      </c>
      <c r="G37" s="32"/>
      <c r="H37" s="31">
        <f>SUM(H38:H40)</f>
        <v>32194</v>
      </c>
      <c r="I37" s="31"/>
      <c r="J37" s="31">
        <f>SUM(J38:J40)</f>
        <v>2593</v>
      </c>
      <c r="K37" s="31"/>
      <c r="L37" s="31">
        <f>SUM(L38:L40)</f>
        <v>-345</v>
      </c>
      <c r="M37" s="31"/>
      <c r="N37" s="31">
        <f>SUM(N38:N40)</f>
        <v>-10930</v>
      </c>
      <c r="O37" s="31"/>
      <c r="P37" s="31">
        <f>SUM(P38:P40)</f>
        <v>-10930</v>
      </c>
      <c r="Q37" s="34"/>
    </row>
    <row r="38" spans="1:17" ht="12.75">
      <c r="A38" s="44" t="s">
        <v>297</v>
      </c>
      <c r="B38" s="36">
        <v>6477.86301</v>
      </c>
      <c r="C38" s="36">
        <v>2624.0672200000004</v>
      </c>
      <c r="D38" s="36">
        <v>13720.08149</v>
      </c>
      <c r="E38" s="36">
        <v>6273.26307</v>
      </c>
      <c r="F38" s="50">
        <v>12350</v>
      </c>
      <c r="G38" s="51"/>
      <c r="H38" s="50">
        <v>38200</v>
      </c>
      <c r="I38" s="50"/>
      <c r="J38" s="50">
        <v>11400</v>
      </c>
      <c r="K38" s="50"/>
      <c r="L38" s="50">
        <v>10000</v>
      </c>
      <c r="M38" s="50"/>
      <c r="N38" s="50">
        <v>0</v>
      </c>
      <c r="O38" s="50"/>
      <c r="P38" s="50">
        <v>0</v>
      </c>
      <c r="Q38" s="34"/>
    </row>
    <row r="39" spans="1:17" ht="12.75">
      <c r="A39" s="44" t="s">
        <v>298</v>
      </c>
      <c r="B39" s="36">
        <v>-2765.93597</v>
      </c>
      <c r="C39" s="36">
        <v>-5073.063099999999</v>
      </c>
      <c r="D39" s="36">
        <v>-4361.98283</v>
      </c>
      <c r="E39" s="36">
        <v>-5566.17652</v>
      </c>
      <c r="F39" s="50">
        <v>-4100</v>
      </c>
      <c r="G39" s="51"/>
      <c r="H39" s="50">
        <v>-6006</v>
      </c>
      <c r="I39" s="50"/>
      <c r="J39" s="50">
        <v>-8807</v>
      </c>
      <c r="K39" s="50"/>
      <c r="L39" s="50">
        <v>-10345</v>
      </c>
      <c r="M39" s="50"/>
      <c r="N39" s="50">
        <v>-10930</v>
      </c>
      <c r="O39" s="50"/>
      <c r="P39" s="50">
        <v>-10930</v>
      </c>
      <c r="Q39" s="34"/>
    </row>
    <row r="40" spans="1:17" ht="12.75">
      <c r="A40" s="44" t="s">
        <v>299</v>
      </c>
      <c r="B40" s="36">
        <v>0</v>
      </c>
      <c r="C40" s="36">
        <v>0</v>
      </c>
      <c r="D40" s="36">
        <v>0</v>
      </c>
      <c r="E40" s="36">
        <v>0</v>
      </c>
      <c r="F40" s="50">
        <v>0</v>
      </c>
      <c r="G40" s="51"/>
      <c r="H40" s="50">
        <v>0</v>
      </c>
      <c r="I40" s="50"/>
      <c r="J40" s="50">
        <v>0</v>
      </c>
      <c r="K40" s="50"/>
      <c r="L40" s="50">
        <v>0</v>
      </c>
      <c r="M40" s="50"/>
      <c r="N40" s="50">
        <v>0</v>
      </c>
      <c r="O40" s="50"/>
      <c r="P40" s="50">
        <v>0</v>
      </c>
      <c r="Q40" s="34"/>
    </row>
    <row r="41" spans="1:17" ht="12.75">
      <c r="A41" s="25" t="s">
        <v>301</v>
      </c>
      <c r="B41" s="30">
        <v>1528.70855</v>
      </c>
      <c r="C41" s="30">
        <v>10936.924359999999</v>
      </c>
      <c r="D41" s="30">
        <v>-10445.4244</v>
      </c>
      <c r="E41" s="30">
        <v>-1639.58733</v>
      </c>
      <c r="F41" s="31">
        <v>1636</v>
      </c>
      <c r="G41" s="32"/>
      <c r="H41" s="31">
        <v>0</v>
      </c>
      <c r="I41" s="31"/>
      <c r="J41" s="31">
        <v>0</v>
      </c>
      <c r="K41" s="31"/>
      <c r="L41" s="31">
        <v>0</v>
      </c>
      <c r="M41" s="31"/>
      <c r="N41" s="31">
        <v>0</v>
      </c>
      <c r="O41" s="31"/>
      <c r="P41" s="31">
        <v>0</v>
      </c>
      <c r="Q41" s="34"/>
    </row>
    <row r="42" spans="1:17" ht="25.5">
      <c r="A42" s="25" t="s">
        <v>319</v>
      </c>
      <c r="B42" s="30">
        <v>8158.526689999996</v>
      </c>
      <c r="C42" s="30">
        <v>-17997.81958000001</v>
      </c>
      <c r="D42" s="30">
        <v>-8728.402820000021</v>
      </c>
      <c r="E42" s="30">
        <v>5365.728819999971</v>
      </c>
      <c r="F42" s="31">
        <f>-F36-(F37-F41)</f>
        <v>0</v>
      </c>
      <c r="G42" s="32"/>
      <c r="H42" s="31">
        <f>-H36-(H37-H41)</f>
        <v>0</v>
      </c>
      <c r="I42" s="31"/>
      <c r="J42" s="31">
        <f>-J36-(J37-J41)</f>
        <v>0</v>
      </c>
      <c r="K42" s="31"/>
      <c r="L42" s="31">
        <f>-L36-(L37-L41)</f>
        <v>0</v>
      </c>
      <c r="M42" s="31"/>
      <c r="N42" s="31">
        <f>-N36-(N37-N41)</f>
        <v>0</v>
      </c>
      <c r="O42" s="31"/>
      <c r="P42" s="31">
        <f>-P36-(P37-P41)</f>
        <v>0</v>
      </c>
      <c r="Q42" s="34"/>
    </row>
    <row r="43" spans="1:17" ht="12.75">
      <c r="A43" s="34"/>
      <c r="B43" s="34"/>
      <c r="C43" s="34"/>
      <c r="D43" s="34"/>
      <c r="E43" s="34"/>
      <c r="F43" s="34"/>
      <c r="G43" s="45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s="1" customFormat="1" ht="25.5">
      <c r="A44" s="25" t="s">
        <v>42</v>
      </c>
      <c r="B44" s="26">
        <v>2004</v>
      </c>
      <c r="C44" s="26">
        <v>2005</v>
      </c>
      <c r="D44" s="26">
        <v>2006</v>
      </c>
      <c r="E44" s="26">
        <v>2007</v>
      </c>
      <c r="F44" s="27" t="s">
        <v>327</v>
      </c>
      <c r="G44" s="28" t="s">
        <v>337</v>
      </c>
      <c r="H44" s="27" t="s">
        <v>329</v>
      </c>
      <c r="I44" s="28" t="s">
        <v>337</v>
      </c>
      <c r="J44" s="27" t="s">
        <v>330</v>
      </c>
      <c r="K44" s="28" t="s">
        <v>337</v>
      </c>
      <c r="L44" s="27" t="s">
        <v>331</v>
      </c>
      <c r="M44" s="28" t="s">
        <v>337</v>
      </c>
      <c r="N44" s="27" t="s">
        <v>332</v>
      </c>
      <c r="O44" s="28" t="s">
        <v>337</v>
      </c>
      <c r="P44" s="27" t="s">
        <v>333</v>
      </c>
      <c r="Q44" s="29"/>
    </row>
    <row r="45" spans="1:17" s="49" customFormat="1" ht="12.75">
      <c r="A45" s="23" t="s">
        <v>62</v>
      </c>
      <c r="B45" s="46" t="s">
        <v>63</v>
      </c>
      <c r="C45" s="46" t="s">
        <v>63</v>
      </c>
      <c r="D45" s="46" t="s">
        <v>63</v>
      </c>
      <c r="E45" s="47">
        <v>0.014565046615081439</v>
      </c>
      <c r="F45" s="86">
        <f>SUM(D36:F36)/F10</f>
        <v>-0.15197752147899934</v>
      </c>
      <c r="G45" s="32"/>
      <c r="H45" s="86">
        <f>SUM(E36:H36)/H10</f>
        <v>-0.27063424377814216</v>
      </c>
      <c r="I45" s="86"/>
      <c r="J45" s="86">
        <f>SUM(F36:J36)/J10</f>
        <v>-0.23203196807675924</v>
      </c>
      <c r="K45" s="86"/>
      <c r="L45" s="86">
        <f>SUM(H36:L36)/L10</f>
        <v>-0.18409616916194071</v>
      </c>
      <c r="M45" s="86"/>
      <c r="N45" s="86">
        <f>SUM(J36:N36)/N10</f>
        <v>0.04406726323109173</v>
      </c>
      <c r="O45" s="86"/>
      <c r="P45" s="86">
        <f>SUM(L36:P36)/P10</f>
        <v>0.10511143089769565</v>
      </c>
      <c r="Q45" s="48"/>
    </row>
    <row r="46" spans="1:17" ht="12.75">
      <c r="A46" s="23" t="s">
        <v>1</v>
      </c>
      <c r="B46" s="30">
        <v>35767.96759000001</v>
      </c>
      <c r="C46" s="30">
        <v>21773.387349999997</v>
      </c>
      <c r="D46" s="30">
        <v>40760.0417</v>
      </c>
      <c r="E46" s="30">
        <v>43106.683670000006</v>
      </c>
      <c r="F46" s="31">
        <f>IF(F47-F54&lt;0,0,F47-F54)</f>
        <v>49720.683670000006</v>
      </c>
      <c r="G46" s="32"/>
      <c r="H46" s="31">
        <f>IF(H47-H54&lt;0,0,H47-H54)</f>
        <v>81914.68367000001</v>
      </c>
      <c r="I46" s="31"/>
      <c r="J46" s="31">
        <f>IF(J47-J54&lt;0,0,J47-J54)</f>
        <v>84507.68367000001</v>
      </c>
      <c r="K46" s="31"/>
      <c r="L46" s="31">
        <f>IF(L47-L54&lt;0,0,L47-L54)</f>
        <v>84162.68367000001</v>
      </c>
      <c r="M46" s="31"/>
      <c r="N46" s="31">
        <f>IF(N47-N54&lt;0,0,N47-N54)</f>
        <v>73232.68367000001</v>
      </c>
      <c r="O46" s="31"/>
      <c r="P46" s="31">
        <f>IF(P47-P54&lt;0,0,P47-P54)</f>
        <v>62302.68367000001</v>
      </c>
      <c r="Q46" s="34"/>
    </row>
    <row r="47" spans="1:17" ht="12.75">
      <c r="A47" s="35" t="s">
        <v>59</v>
      </c>
      <c r="B47" s="36">
        <v>40224.75063000001</v>
      </c>
      <c r="C47" s="36">
        <v>37167.09475</v>
      </c>
      <c r="D47" s="36">
        <v>45708.324700000005</v>
      </c>
      <c r="E47" s="36">
        <v>46415.37934000001</v>
      </c>
      <c r="F47" s="50">
        <f>SUM(F48:F52)</f>
        <v>54665.37934000001</v>
      </c>
      <c r="G47" s="51"/>
      <c r="H47" s="50">
        <f>SUM(H48:H52)</f>
        <v>86859.37934000001</v>
      </c>
      <c r="I47" s="50"/>
      <c r="J47" s="50">
        <f>SUM(J48:J52)</f>
        <v>89452.37934000001</v>
      </c>
      <c r="K47" s="50"/>
      <c r="L47" s="50">
        <f>SUM(L48:L52)</f>
        <v>89107.37934000001</v>
      </c>
      <c r="M47" s="50"/>
      <c r="N47" s="50">
        <f>SUM(N48:N52)</f>
        <v>78177.37934000001</v>
      </c>
      <c r="O47" s="50"/>
      <c r="P47" s="50">
        <f>SUM(P48:P52)</f>
        <v>67247.37934000001</v>
      </c>
      <c r="Q47" s="34"/>
    </row>
    <row r="48" spans="1:17" ht="12.75">
      <c r="A48" s="52" t="s">
        <v>312</v>
      </c>
      <c r="B48" s="53">
        <v>38816.090630000006</v>
      </c>
      <c r="C48" s="53">
        <v>36367.09475</v>
      </c>
      <c r="D48" s="53">
        <v>45708.324700000005</v>
      </c>
      <c r="E48" s="53">
        <v>46415.37934000001</v>
      </c>
      <c r="F48" s="87">
        <f>E48+F38+F39</f>
        <v>54665.37934000001</v>
      </c>
      <c r="G48" s="88"/>
      <c r="H48" s="87">
        <f>F48+H38+H39</f>
        <v>86859.37934000001</v>
      </c>
      <c r="I48" s="87"/>
      <c r="J48" s="87">
        <f>H48+J38+J39</f>
        <v>89452.37934000001</v>
      </c>
      <c r="K48" s="87"/>
      <c r="L48" s="87">
        <f>J48+L38+L39</f>
        <v>89107.37934000001</v>
      </c>
      <c r="M48" s="87"/>
      <c r="N48" s="87">
        <f>L48+N38+N39</f>
        <v>78177.37934000001</v>
      </c>
      <c r="O48" s="87"/>
      <c r="P48" s="87">
        <f>N48+P38+P39</f>
        <v>67247.37934000001</v>
      </c>
      <c r="Q48" s="34"/>
    </row>
    <row r="49" spans="1:17" ht="25.5">
      <c r="A49" s="52" t="s">
        <v>318</v>
      </c>
      <c r="B49" s="53">
        <v>0</v>
      </c>
      <c r="C49" s="53">
        <v>0</v>
      </c>
      <c r="D49" s="53">
        <v>0</v>
      </c>
      <c r="E49" s="53">
        <v>0</v>
      </c>
      <c r="F49" s="87">
        <v>0</v>
      </c>
      <c r="G49" s="88"/>
      <c r="H49" s="87">
        <v>0</v>
      </c>
      <c r="I49" s="87"/>
      <c r="J49" s="87">
        <v>0</v>
      </c>
      <c r="K49" s="87"/>
      <c r="L49" s="87">
        <v>0</v>
      </c>
      <c r="M49" s="87"/>
      <c r="N49" s="87">
        <v>0</v>
      </c>
      <c r="O49" s="87"/>
      <c r="P49" s="87">
        <v>0</v>
      </c>
      <c r="Q49" s="34"/>
    </row>
    <row r="50" spans="1:17" ht="12.75">
      <c r="A50" s="52" t="s">
        <v>313</v>
      </c>
      <c r="B50" s="53">
        <v>0</v>
      </c>
      <c r="C50" s="53">
        <v>0</v>
      </c>
      <c r="D50" s="53">
        <v>0</v>
      </c>
      <c r="E50" s="53">
        <v>0</v>
      </c>
      <c r="F50" s="87">
        <v>0</v>
      </c>
      <c r="G50" s="88"/>
      <c r="H50" s="87">
        <v>0</v>
      </c>
      <c r="I50" s="87"/>
      <c r="J50" s="87">
        <v>0</v>
      </c>
      <c r="K50" s="87"/>
      <c r="L50" s="87">
        <v>0</v>
      </c>
      <c r="M50" s="87"/>
      <c r="N50" s="87">
        <v>0</v>
      </c>
      <c r="O50" s="87"/>
      <c r="P50" s="87">
        <v>0</v>
      </c>
      <c r="Q50" s="34"/>
    </row>
    <row r="51" spans="1:17" ht="25.5">
      <c r="A51" s="52" t="s">
        <v>321</v>
      </c>
      <c r="B51" s="53">
        <v>1400</v>
      </c>
      <c r="C51" s="53">
        <v>800</v>
      </c>
      <c r="D51" s="53">
        <v>0</v>
      </c>
      <c r="E51" s="53">
        <v>0</v>
      </c>
      <c r="F51" s="87">
        <v>0</v>
      </c>
      <c r="G51" s="88"/>
      <c r="H51" s="87">
        <v>0</v>
      </c>
      <c r="I51" s="87"/>
      <c r="J51" s="87">
        <v>0</v>
      </c>
      <c r="K51" s="87"/>
      <c r="L51" s="87">
        <v>0</v>
      </c>
      <c r="M51" s="87"/>
      <c r="N51" s="87">
        <v>0</v>
      </c>
      <c r="O51" s="87"/>
      <c r="P51" s="87">
        <v>0</v>
      </c>
      <c r="Q51" s="34"/>
    </row>
    <row r="52" spans="1:17" ht="12.75">
      <c r="A52" s="52" t="s">
        <v>314</v>
      </c>
      <c r="B52" s="53">
        <v>8.66</v>
      </c>
      <c r="C52" s="53">
        <v>0</v>
      </c>
      <c r="D52" s="53">
        <v>0</v>
      </c>
      <c r="E52" s="53">
        <v>0</v>
      </c>
      <c r="F52" s="87">
        <v>0</v>
      </c>
      <c r="G52" s="88"/>
      <c r="H52" s="87">
        <v>0</v>
      </c>
      <c r="I52" s="87"/>
      <c r="J52" s="87">
        <v>0</v>
      </c>
      <c r="K52" s="87"/>
      <c r="L52" s="87">
        <v>0</v>
      </c>
      <c r="M52" s="87"/>
      <c r="N52" s="87">
        <v>0</v>
      </c>
      <c r="O52" s="87"/>
      <c r="P52" s="87">
        <v>0</v>
      </c>
      <c r="Q52" s="34"/>
    </row>
    <row r="53" spans="1:17" ht="12.75">
      <c r="A53" s="44" t="s">
        <v>320</v>
      </c>
      <c r="B53" s="36">
        <v>2000</v>
      </c>
      <c r="C53" s="36">
        <v>0</v>
      </c>
      <c r="D53" s="36">
        <v>0</v>
      </c>
      <c r="E53" s="36">
        <v>0</v>
      </c>
      <c r="F53" s="50">
        <v>0</v>
      </c>
      <c r="G53" s="51"/>
      <c r="H53" s="50">
        <v>0</v>
      </c>
      <c r="I53" s="50"/>
      <c r="J53" s="50">
        <v>0</v>
      </c>
      <c r="K53" s="50"/>
      <c r="L53" s="50">
        <v>0</v>
      </c>
      <c r="M53" s="50"/>
      <c r="N53" s="50">
        <v>0</v>
      </c>
      <c r="O53" s="50"/>
      <c r="P53" s="50">
        <v>0</v>
      </c>
      <c r="Q53" s="34"/>
    </row>
    <row r="54" spans="1:17" ht="12.75">
      <c r="A54" s="35" t="s">
        <v>60</v>
      </c>
      <c r="B54" s="36">
        <v>4456.78304</v>
      </c>
      <c r="C54" s="36">
        <v>15393.707400000001</v>
      </c>
      <c r="D54" s="36">
        <v>4948.283</v>
      </c>
      <c r="E54" s="36">
        <v>3308.69567</v>
      </c>
      <c r="F54" s="50">
        <f>SUM(F55:F57)</f>
        <v>4944.69567</v>
      </c>
      <c r="G54" s="51"/>
      <c r="H54" s="50">
        <f>SUM(H55:H57)</f>
        <v>4944.69567</v>
      </c>
      <c r="I54" s="50"/>
      <c r="J54" s="50">
        <f>SUM(J55:J57)</f>
        <v>4944.69567</v>
      </c>
      <c r="K54" s="50"/>
      <c r="L54" s="50">
        <f>SUM(L55:L57)</f>
        <v>4944.69567</v>
      </c>
      <c r="M54" s="50"/>
      <c r="N54" s="50">
        <f>SUM(N55:N57)</f>
        <v>4944.69567</v>
      </c>
      <c r="O54" s="50"/>
      <c r="P54" s="50">
        <f>SUM(P55:P57)</f>
        <v>4944.69567</v>
      </c>
      <c r="Q54" s="34"/>
    </row>
    <row r="55" spans="1:17" ht="12.75">
      <c r="A55" s="52" t="s">
        <v>315</v>
      </c>
      <c r="B55" s="53">
        <v>4456.78304</v>
      </c>
      <c r="C55" s="53">
        <v>15393.707400000001</v>
      </c>
      <c r="D55" s="53">
        <v>4948.283</v>
      </c>
      <c r="E55" s="53">
        <v>3308.69567</v>
      </c>
      <c r="F55" s="87">
        <f>E55+F41</f>
        <v>4944.69567</v>
      </c>
      <c r="G55" s="88"/>
      <c r="H55" s="87">
        <f>F55+H41</f>
        <v>4944.69567</v>
      </c>
      <c r="I55" s="87"/>
      <c r="J55" s="87">
        <f>H55+J41</f>
        <v>4944.69567</v>
      </c>
      <c r="K55" s="87"/>
      <c r="L55" s="87">
        <f>J55+L41</f>
        <v>4944.69567</v>
      </c>
      <c r="M55" s="87"/>
      <c r="N55" s="87">
        <f>L55+N41</f>
        <v>4944.69567</v>
      </c>
      <c r="O55" s="87"/>
      <c r="P55" s="87">
        <f>N55+P41</f>
        <v>4944.69567</v>
      </c>
      <c r="Q55" s="34"/>
    </row>
    <row r="56" spans="1:17" ht="38.25">
      <c r="A56" s="52" t="s">
        <v>316</v>
      </c>
      <c r="B56" s="53">
        <v>0</v>
      </c>
      <c r="C56" s="53">
        <v>0</v>
      </c>
      <c r="D56" s="53">
        <v>0</v>
      </c>
      <c r="E56" s="53">
        <v>0</v>
      </c>
      <c r="F56" s="87">
        <v>0</v>
      </c>
      <c r="G56" s="88"/>
      <c r="H56" s="87">
        <v>0</v>
      </c>
      <c r="I56" s="87"/>
      <c r="J56" s="87">
        <v>0</v>
      </c>
      <c r="K56" s="87"/>
      <c r="L56" s="87">
        <v>0</v>
      </c>
      <c r="M56" s="87"/>
      <c r="N56" s="87">
        <v>0</v>
      </c>
      <c r="O56" s="87"/>
      <c r="P56" s="87">
        <v>0</v>
      </c>
      <c r="Q56" s="34"/>
    </row>
    <row r="57" spans="1:17" ht="12.75">
      <c r="A57" s="52" t="s">
        <v>317</v>
      </c>
      <c r="B57" s="53">
        <v>0</v>
      </c>
      <c r="C57" s="53">
        <v>0</v>
      </c>
      <c r="D57" s="53">
        <v>0</v>
      </c>
      <c r="E57" s="53">
        <v>0</v>
      </c>
      <c r="F57" s="87">
        <v>0</v>
      </c>
      <c r="G57" s="88"/>
      <c r="H57" s="87">
        <v>0</v>
      </c>
      <c r="I57" s="87"/>
      <c r="J57" s="87">
        <v>0</v>
      </c>
      <c r="K57" s="87"/>
      <c r="L57" s="87">
        <v>0</v>
      </c>
      <c r="M57" s="87"/>
      <c r="N57" s="87">
        <v>0</v>
      </c>
      <c r="O57" s="87"/>
      <c r="P57" s="87">
        <v>0</v>
      </c>
      <c r="Q57" s="34"/>
    </row>
    <row r="58" spans="1:17" ht="12.75">
      <c r="A58" s="23" t="s">
        <v>40</v>
      </c>
      <c r="B58" s="47">
        <v>0.34270098398570054</v>
      </c>
      <c r="C58" s="47">
        <v>0.18121921107928676</v>
      </c>
      <c r="D58" s="47">
        <v>0.29604989152711836</v>
      </c>
      <c r="E58" s="47">
        <v>0.27849134547801274</v>
      </c>
      <c r="F58" s="86">
        <f>F46/F10</f>
        <v>0.29747926091899013</v>
      </c>
      <c r="G58" s="32"/>
      <c r="H58" s="86">
        <f>H46/H10</f>
        <v>0.47654184363619445</v>
      </c>
      <c r="I58" s="86"/>
      <c r="J58" s="86">
        <f>J46/J10</f>
        <v>0.47362344290133845</v>
      </c>
      <c r="K58" s="86"/>
      <c r="L58" s="86">
        <f>L46/L10</f>
        <v>0.4498585346389648</v>
      </c>
      <c r="M58" s="86"/>
      <c r="N58" s="86">
        <f>N46/N10</f>
        <v>0.37170743473913426</v>
      </c>
      <c r="O58" s="86"/>
      <c r="P58" s="86">
        <f>P46/P10</f>
        <v>0.2949211542139247</v>
      </c>
      <c r="Q58" s="34"/>
    </row>
    <row r="59" spans="1:17" ht="12.75">
      <c r="A59" s="23" t="s">
        <v>39</v>
      </c>
      <c r="B59" s="30">
        <v>62622.465522</v>
      </c>
      <c r="C59" s="30">
        <v>72089.666058</v>
      </c>
      <c r="D59" s="30">
        <v>82607.78240400001</v>
      </c>
      <c r="E59" s="30">
        <v>92871.86342400001</v>
      </c>
      <c r="F59" s="31">
        <f>IF(F22*6&gt;F10,F10,IF(F22*6&lt;0.6*F10,0.6*F10,F22*6))</f>
        <v>100284</v>
      </c>
      <c r="G59" s="32"/>
      <c r="H59" s="31">
        <f>IF(H22*6&gt;H10,H10,IF(H22*6&lt;0.6*H10,0.6*H10,H22*6))</f>
        <v>103136.4</v>
      </c>
      <c r="I59" s="31"/>
      <c r="J59" s="31">
        <f>IF(J22*6&gt;J10,J10,IF(J22*6&lt;0.6*J10,0.6*J10,J22*6))</f>
        <v>107056.8</v>
      </c>
      <c r="K59" s="31"/>
      <c r="L59" s="31">
        <f>IF(L22*6&gt;L10,L10,IF(L22*6&lt;0.6*L10,0.6*L10,L22*6))</f>
        <v>112252.2</v>
      </c>
      <c r="M59" s="31"/>
      <c r="N59" s="31">
        <f>IF(N22*6&gt;N10,N10,IF(N22*6&lt;0.6*N10,0.6*N10,N22*6))</f>
        <v>118210.2</v>
      </c>
      <c r="O59" s="31"/>
      <c r="P59" s="31">
        <f>IF(P22*6&gt;P10,P10,IF(P22*6&lt;0.6*P10,0.6*P10,P22*6))</f>
        <v>126751.2</v>
      </c>
      <c r="Q59" s="34"/>
    </row>
    <row r="60" spans="1:17" ht="12.75">
      <c r="A60" s="23" t="s">
        <v>38</v>
      </c>
      <c r="B60" s="54">
        <v>0.6</v>
      </c>
      <c r="C60" s="54">
        <v>0.6</v>
      </c>
      <c r="D60" s="54">
        <v>0.6</v>
      </c>
      <c r="E60" s="54">
        <v>0.6</v>
      </c>
      <c r="F60" s="55">
        <f>F59/F10</f>
        <v>0.6</v>
      </c>
      <c r="G60" s="32"/>
      <c r="H60" s="55">
        <f>H59/H10</f>
        <v>0.6</v>
      </c>
      <c r="I60" s="55"/>
      <c r="J60" s="55">
        <f>J59/J10</f>
        <v>0.6</v>
      </c>
      <c r="K60" s="55"/>
      <c r="L60" s="55">
        <f>L59/L10</f>
        <v>0.6</v>
      </c>
      <c r="M60" s="55"/>
      <c r="N60" s="55">
        <f>N59/N10</f>
        <v>0.6</v>
      </c>
      <c r="O60" s="55"/>
      <c r="P60" s="55">
        <f>P59/P10</f>
        <v>0.6</v>
      </c>
      <c r="Q60" s="34"/>
    </row>
    <row r="61" spans="1:17" ht="12.75">
      <c r="A61" s="34"/>
      <c r="B61" s="34"/>
      <c r="C61" s="34"/>
      <c r="D61" s="34"/>
      <c r="E61" s="34"/>
      <c r="F61" s="34"/>
      <c r="G61" s="45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s="1" customFormat="1" ht="25.5">
      <c r="A62" s="56" t="s">
        <v>293</v>
      </c>
      <c r="B62" s="26">
        <v>2004</v>
      </c>
      <c r="C62" s="26">
        <v>2005</v>
      </c>
      <c r="D62" s="26">
        <v>2006</v>
      </c>
      <c r="E62" s="26">
        <v>2007</v>
      </c>
      <c r="F62" s="27" t="s">
        <v>327</v>
      </c>
      <c r="G62" s="28" t="s">
        <v>337</v>
      </c>
      <c r="H62" s="27" t="s">
        <v>329</v>
      </c>
      <c r="I62" s="28" t="s">
        <v>337</v>
      </c>
      <c r="J62" s="27" t="s">
        <v>330</v>
      </c>
      <c r="K62" s="28" t="s">
        <v>337</v>
      </c>
      <c r="L62" s="27" t="s">
        <v>331</v>
      </c>
      <c r="M62" s="28" t="s">
        <v>337</v>
      </c>
      <c r="N62" s="27" t="s">
        <v>332</v>
      </c>
      <c r="O62" s="28" t="s">
        <v>337</v>
      </c>
      <c r="P62" s="27" t="s">
        <v>333</v>
      </c>
      <c r="Q62" s="29"/>
    </row>
    <row r="63" spans="1:17" ht="12.75">
      <c r="A63" s="57" t="s">
        <v>61</v>
      </c>
      <c r="B63" s="58">
        <v>0.9824778442467792</v>
      </c>
      <c r="C63" s="58">
        <v>1.0106996535004893</v>
      </c>
      <c r="D63" s="58">
        <v>1.0530347720858717</v>
      </c>
      <c r="E63" s="58">
        <v>1.033116836700696</v>
      </c>
      <c r="F63" s="59">
        <f>F10/-F18</f>
        <v>1.040061729163296</v>
      </c>
      <c r="G63" s="51"/>
      <c r="H63" s="59">
        <f>H10/-H18</f>
        <v>1.0551016775413247</v>
      </c>
      <c r="I63" s="59"/>
      <c r="J63" s="59">
        <f>J10/-J18</f>
        <v>1.0866504263093788</v>
      </c>
      <c r="K63" s="59"/>
      <c r="L63" s="59">
        <f>L10/-L18</f>
        <v>1.0914463398128487</v>
      </c>
      <c r="M63" s="59"/>
      <c r="N63" s="59">
        <f>N10/-N18</f>
        <v>1.085092555365237</v>
      </c>
      <c r="O63" s="59"/>
      <c r="P63" s="59">
        <f>P10/-P18</f>
        <v>1.1008441896821262</v>
      </c>
      <c r="Q63" s="34"/>
    </row>
    <row r="64" spans="1:17" ht="12.75">
      <c r="A64" s="57" t="s">
        <v>291</v>
      </c>
      <c r="B64" s="60" t="s">
        <v>63</v>
      </c>
      <c r="C64" s="61">
        <v>0.15117898117048867</v>
      </c>
      <c r="D64" s="61">
        <v>0.14590324690278922</v>
      </c>
      <c r="E64" s="61">
        <v>0.12425077542697727</v>
      </c>
      <c r="F64" s="62">
        <f>F10/E10-1</f>
        <v>0.07981035700942485</v>
      </c>
      <c r="G64" s="51"/>
      <c r="H64" s="62">
        <f>H10/F10-1</f>
        <v>0.028443221251645223</v>
      </c>
      <c r="I64" s="62"/>
      <c r="J64" s="62">
        <f>J10/H10-1</f>
        <v>0.038011797968515504</v>
      </c>
      <c r="K64" s="62"/>
      <c r="L64" s="62">
        <f>L10/J10-1</f>
        <v>0.04852937879704977</v>
      </c>
      <c r="M64" s="62"/>
      <c r="N64" s="62">
        <f>N10/L10-1</f>
        <v>0.05307691074206122</v>
      </c>
      <c r="O64" s="62"/>
      <c r="P64" s="62">
        <f>P10/N10-1</f>
        <v>0.07225264824862832</v>
      </c>
      <c r="Q64" s="34"/>
    </row>
    <row r="65" spans="1:17" ht="12.75">
      <c r="A65" s="57" t="s">
        <v>292</v>
      </c>
      <c r="B65" s="60" t="s">
        <v>63</v>
      </c>
      <c r="C65" s="61">
        <v>0.1190345616973516</v>
      </c>
      <c r="D65" s="61">
        <v>0.09983454040707596</v>
      </c>
      <c r="E65" s="61">
        <v>0.14592572399639625</v>
      </c>
      <c r="F65" s="62">
        <f>F18/E18-1</f>
        <v>0.07260004766031991</v>
      </c>
      <c r="G65" s="51"/>
      <c r="H65" s="62">
        <f>H18/F18-1</f>
        <v>0.013783275877089274</v>
      </c>
      <c r="I65" s="62"/>
      <c r="J65" s="62">
        <f>J18/H18-1</f>
        <v>0.007875175702965365</v>
      </c>
      <c r="K65" s="62"/>
      <c r="L65" s="62">
        <f>L18/J18-1</f>
        <v>0.04392204628501828</v>
      </c>
      <c r="M65" s="62"/>
      <c r="N65" s="62">
        <f>N18/L18-1</f>
        <v>0.05924322684526162</v>
      </c>
      <c r="O65" s="62"/>
      <c r="P65" s="62">
        <f>P18/N18-1</f>
        <v>0.05691012133262108</v>
      </c>
      <c r="Q65" s="34"/>
    </row>
    <row r="66" spans="1:17" ht="12.75">
      <c r="A66" s="34"/>
      <c r="B66" s="34"/>
      <c r="C66" s="34"/>
      <c r="D66" s="34"/>
      <c r="E66" s="34"/>
      <c r="F66" s="34"/>
      <c r="G66" s="45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1:17" ht="25.5">
      <c r="A67" s="63" t="s">
        <v>341</v>
      </c>
      <c r="B67" s="26">
        <v>2004</v>
      </c>
      <c r="C67" s="26">
        <v>2005</v>
      </c>
      <c r="D67" s="26">
        <v>2006</v>
      </c>
      <c r="E67" s="26">
        <v>2007</v>
      </c>
      <c r="F67" s="27" t="s">
        <v>327</v>
      </c>
      <c r="G67" s="28" t="s">
        <v>337</v>
      </c>
      <c r="H67" s="27" t="s">
        <v>329</v>
      </c>
      <c r="I67" s="28" t="s">
        <v>337</v>
      </c>
      <c r="J67" s="27" t="s">
        <v>330</v>
      </c>
      <c r="K67" s="28" t="s">
        <v>337</v>
      </c>
      <c r="L67" s="27" t="s">
        <v>331</v>
      </c>
      <c r="M67" s="28" t="s">
        <v>337</v>
      </c>
      <c r="N67" s="27" t="s">
        <v>332</v>
      </c>
      <c r="O67" s="28" t="s">
        <v>337</v>
      </c>
      <c r="P67" s="27" t="s">
        <v>333</v>
      </c>
      <c r="Q67" s="34"/>
    </row>
    <row r="68" spans="1:17" ht="12.75">
      <c r="A68" s="64" t="s">
        <v>342</v>
      </c>
      <c r="B68" s="65"/>
      <c r="C68" s="65"/>
      <c r="D68" s="65"/>
      <c r="E68" s="65"/>
      <c r="F68" s="89"/>
      <c r="G68" s="90"/>
      <c r="H68" s="89"/>
      <c r="I68" s="91"/>
      <c r="J68" s="89"/>
      <c r="K68" s="91"/>
      <c r="L68" s="89"/>
      <c r="M68" s="91"/>
      <c r="N68" s="89"/>
      <c r="O68" s="91"/>
      <c r="P68" s="89"/>
      <c r="Q68" s="34"/>
    </row>
    <row r="69" spans="1:17" ht="12.75">
      <c r="A69" s="66" t="s">
        <v>343</v>
      </c>
      <c r="B69" s="67">
        <v>12341</v>
      </c>
      <c r="C69" s="67">
        <v>12137</v>
      </c>
      <c r="D69" s="67">
        <v>12027</v>
      </c>
      <c r="E69" s="67">
        <v>11834</v>
      </c>
      <c r="F69" s="92">
        <v>11650</v>
      </c>
      <c r="G69" s="93">
        <f>(F69/E69-1)*100</f>
        <v>-1.554841980733479</v>
      </c>
      <c r="H69" s="92">
        <v>11510</v>
      </c>
      <c r="I69" s="94">
        <f>H69/F69-1</f>
        <v>-0.012017167381974225</v>
      </c>
      <c r="J69" s="92">
        <v>11350</v>
      </c>
      <c r="K69" s="94">
        <f>(J69-H69)/H69</f>
        <v>-0.013900955690703735</v>
      </c>
      <c r="L69" s="92">
        <v>11250</v>
      </c>
      <c r="M69" s="94">
        <f>L69/J69-1</f>
        <v>-0.008810572687224627</v>
      </c>
      <c r="N69" s="92">
        <v>11150</v>
      </c>
      <c r="O69" s="94">
        <f>N69/L69-1</f>
        <v>-0.008888888888888835</v>
      </c>
      <c r="P69" s="92">
        <v>11150</v>
      </c>
      <c r="Q69" s="34"/>
    </row>
    <row r="70" spans="1:17" ht="12.75">
      <c r="A70" s="66" t="s">
        <v>344</v>
      </c>
      <c r="B70" s="67">
        <v>5382</v>
      </c>
      <c r="C70" s="67">
        <v>5345</v>
      </c>
      <c r="D70" s="67">
        <v>5447</v>
      </c>
      <c r="E70" s="67">
        <v>5501</v>
      </c>
      <c r="F70" s="92">
        <v>5470</v>
      </c>
      <c r="G70" s="93">
        <f>(F70/E70-1)*100</f>
        <v>-0.5635339029267383</v>
      </c>
      <c r="H70" s="92">
        <f>H69*H71</f>
        <v>5375.17</v>
      </c>
      <c r="I70" s="94">
        <f>H70/F70-1</f>
        <v>-0.01733638025594153</v>
      </c>
      <c r="J70" s="92">
        <f>J69*J71</f>
        <v>5243.7</v>
      </c>
      <c r="K70" s="94">
        <f>(J70-H70)/H70</f>
        <v>-0.02445876130429368</v>
      </c>
      <c r="L70" s="92">
        <f>L69*L71</f>
        <v>5186.25</v>
      </c>
      <c r="M70" s="94">
        <f>L70/J70-1</f>
        <v>-0.010956004348074755</v>
      </c>
      <c r="N70" s="92">
        <f>N69*N71</f>
        <v>5129</v>
      </c>
      <c r="O70" s="94">
        <f>N70/L70-1</f>
        <v>-0.01103880453121231</v>
      </c>
      <c r="P70" s="92">
        <f>P69*P71</f>
        <v>5129</v>
      </c>
      <c r="Q70" s="34"/>
    </row>
    <row r="71" spans="1:17" ht="12.75">
      <c r="A71" s="68" t="s">
        <v>345</v>
      </c>
      <c r="B71" s="69">
        <f>B70/B69</f>
        <v>0.4361072846608865</v>
      </c>
      <c r="C71" s="69">
        <f>C70/C69</f>
        <v>0.4403888934662602</v>
      </c>
      <c r="D71" s="69">
        <f>D70/D69</f>
        <v>0.45289764696100443</v>
      </c>
      <c r="E71" s="69">
        <f>E70/E69</f>
        <v>0.4648470508703735</v>
      </c>
      <c r="F71" s="94">
        <f>F70/F69</f>
        <v>0.4695278969957081</v>
      </c>
      <c r="G71" s="93"/>
      <c r="H71" s="94">
        <v>0.467</v>
      </c>
      <c r="I71" s="94">
        <f>H71/F71-1</f>
        <v>-0.005383912248628775</v>
      </c>
      <c r="J71" s="94">
        <v>0.462</v>
      </c>
      <c r="K71" s="94">
        <f>(J71-H71)/H71</f>
        <v>-0.010706638115631701</v>
      </c>
      <c r="L71" s="94">
        <v>0.461</v>
      </c>
      <c r="M71" s="94">
        <f>L71/J71-1</f>
        <v>-0.0021645021645021467</v>
      </c>
      <c r="N71" s="94">
        <v>0.46</v>
      </c>
      <c r="O71" s="94">
        <f>N71/L71-1</f>
        <v>-0.002169197396963085</v>
      </c>
      <c r="P71" s="94">
        <v>0.46</v>
      </c>
      <c r="Q71" s="34"/>
    </row>
    <row r="72" spans="1:17" ht="12.75">
      <c r="A72" s="66"/>
      <c r="B72" s="65"/>
      <c r="C72" s="65"/>
      <c r="D72" s="65"/>
      <c r="E72" s="65"/>
      <c r="F72" s="89"/>
      <c r="G72" s="90"/>
      <c r="H72" s="89"/>
      <c r="I72" s="91"/>
      <c r="J72" s="89"/>
      <c r="K72" s="91"/>
      <c r="L72" s="89"/>
      <c r="M72" s="91"/>
      <c r="N72" s="89"/>
      <c r="O72" s="91"/>
      <c r="P72" s="89"/>
      <c r="Q72" s="34"/>
    </row>
    <row r="73" spans="1:17" ht="12.75">
      <c r="A73" s="64" t="s">
        <v>346</v>
      </c>
      <c r="B73" s="65"/>
      <c r="C73" s="65"/>
      <c r="D73" s="65"/>
      <c r="E73" s="65"/>
      <c r="F73" s="89"/>
      <c r="G73" s="90"/>
      <c r="H73" s="89"/>
      <c r="I73" s="91"/>
      <c r="J73" s="89"/>
      <c r="K73" s="91"/>
      <c r="L73" s="89"/>
      <c r="M73" s="91"/>
      <c r="N73" s="89"/>
      <c r="O73" s="91"/>
      <c r="P73" s="89"/>
      <c r="Q73" s="34"/>
    </row>
    <row r="74" spans="1:17" ht="12.75">
      <c r="A74" s="66" t="s">
        <v>347</v>
      </c>
      <c r="B74" s="67">
        <f>B76*B75</f>
        <v>49984.098000000005</v>
      </c>
      <c r="C74" s="67">
        <f>C76*C75</f>
        <v>56837.564000000006</v>
      </c>
      <c r="D74" s="67">
        <f>D76*D75</f>
        <v>68893.002</v>
      </c>
      <c r="E74" s="67">
        <f>E76*E75</f>
        <v>85664.292</v>
      </c>
      <c r="F74" s="92">
        <f aca="true" t="shared" si="5" ref="F74:L74">F76*F75</f>
        <v>98175</v>
      </c>
      <c r="G74" s="93">
        <f>(F74/E74-1)*100</f>
        <v>14.60434412975713</v>
      </c>
      <c r="H74" s="92">
        <f t="shared" si="5"/>
        <v>104144.22583238118</v>
      </c>
      <c r="I74" s="91">
        <f>H74/F74-1</f>
        <v>0.060801892868664886</v>
      </c>
      <c r="J74" s="92">
        <f t="shared" si="5"/>
        <v>108708.77616653335</v>
      </c>
      <c r="K74" s="91">
        <f>(J74-H74)/H74</f>
        <v>0.04382912540440557</v>
      </c>
      <c r="L74" s="92">
        <f t="shared" si="5"/>
        <v>116119.18332955324</v>
      </c>
      <c r="M74" s="91">
        <f>L74/J74-1</f>
        <v>0.06816751530407927</v>
      </c>
      <c r="N74" s="92">
        <f>N76*N75</f>
        <v>124024.35567145064</v>
      </c>
      <c r="O74" s="91">
        <f>N74/L74-1</f>
        <v>0.06807809110629082</v>
      </c>
      <c r="P74" s="92">
        <v>135186.54768188123</v>
      </c>
      <c r="Q74" s="34"/>
    </row>
    <row r="75" spans="1:17" ht="25.5">
      <c r="A75" s="70" t="s">
        <v>348</v>
      </c>
      <c r="B75" s="69">
        <v>0.114</v>
      </c>
      <c r="C75" s="69">
        <v>0.116</v>
      </c>
      <c r="D75" s="69">
        <v>0.118</v>
      </c>
      <c r="E75" s="71">
        <v>0.119</v>
      </c>
      <c r="F75" s="95">
        <v>0.119</v>
      </c>
      <c r="G75" s="93"/>
      <c r="H75" s="95">
        <v>0.1195</v>
      </c>
      <c r="I75" s="94"/>
      <c r="J75" s="95">
        <v>0.1195</v>
      </c>
      <c r="K75" s="94"/>
      <c r="L75" s="95">
        <v>0.1195</v>
      </c>
      <c r="M75" s="94"/>
      <c r="N75" s="95">
        <v>0.1195</v>
      </c>
      <c r="O75" s="94"/>
      <c r="P75" s="95">
        <v>0.1195</v>
      </c>
      <c r="Q75" s="34"/>
    </row>
    <row r="76" spans="1:17" ht="25.5">
      <c r="A76" s="70" t="s">
        <v>349</v>
      </c>
      <c r="B76" s="72">
        <v>438457</v>
      </c>
      <c r="C76" s="72">
        <v>489979</v>
      </c>
      <c r="D76" s="72">
        <v>583839</v>
      </c>
      <c r="E76" s="72">
        <v>719868</v>
      </c>
      <c r="F76" s="96">
        <v>825000</v>
      </c>
      <c r="G76" s="93">
        <f>(F76/E76-1)*100</f>
        <v>14.60434412975713</v>
      </c>
      <c r="H76" s="96">
        <f>H70*H77*12</f>
        <v>871499.797760512</v>
      </c>
      <c r="I76" s="94">
        <f>H76/F76-1</f>
        <v>0.05636339122486311</v>
      </c>
      <c r="J76" s="96">
        <f>J70*J77*12</f>
        <v>909696.8716864716</v>
      </c>
      <c r="K76" s="94">
        <f>(J76-H76)/H76</f>
        <v>0.04382912540440565</v>
      </c>
      <c r="L76" s="96">
        <f>L70*L77*12</f>
        <v>971708.6471092321</v>
      </c>
      <c r="M76" s="94">
        <f>L76/J76-1</f>
        <v>0.06816751530407927</v>
      </c>
      <c r="N76" s="96">
        <f>N70*N77*12</f>
        <v>1037860.716915905</v>
      </c>
      <c r="O76" s="94">
        <f>N76/L76-1</f>
        <v>0.06807809110629082</v>
      </c>
      <c r="P76" s="96">
        <v>1131268.1814383366</v>
      </c>
      <c r="Q76" s="34"/>
    </row>
    <row r="77" spans="1:17" ht="38.25">
      <c r="A77" s="73" t="s">
        <v>350</v>
      </c>
      <c r="B77" s="74">
        <v>6.789</v>
      </c>
      <c r="C77" s="74">
        <v>7.639</v>
      </c>
      <c r="D77" s="74">
        <f>D76/D70/12</f>
        <v>8.93211859739306</v>
      </c>
      <c r="E77" s="74">
        <f>E76/E70/12</f>
        <v>10.905108162152336</v>
      </c>
      <c r="F77" s="97">
        <f>F76/F70/12</f>
        <v>12.568555758683729</v>
      </c>
      <c r="G77" s="93">
        <f>(F77/E77-1)*100</f>
        <v>15.253838584605827</v>
      </c>
      <c r="H77" s="97">
        <f>F77*I77+F77</f>
        <v>13.51119744058501</v>
      </c>
      <c r="I77" s="94">
        <v>0.075</v>
      </c>
      <c r="J77" s="97">
        <f>H77*K77+H77</f>
        <v>14.45698126142596</v>
      </c>
      <c r="K77" s="94">
        <v>0.07</v>
      </c>
      <c r="L77" s="97">
        <f>J77*M77+J77</f>
        <v>15.613539762340038</v>
      </c>
      <c r="M77" s="94">
        <v>0.08</v>
      </c>
      <c r="N77" s="97">
        <f>L77*O77+L77</f>
        <v>16.862622943327242</v>
      </c>
      <c r="O77" s="94">
        <v>0.08</v>
      </c>
      <c r="P77" s="97">
        <v>18.380259008226695</v>
      </c>
      <c r="Q77" s="34"/>
    </row>
    <row r="78" spans="1:17" ht="12.75">
      <c r="A78" s="34"/>
      <c r="B78" s="34"/>
      <c r="C78" s="34"/>
      <c r="D78" s="34"/>
      <c r="E78" s="34"/>
      <c r="F78" s="34"/>
      <c r="G78" s="75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17" ht="12.75">
      <c r="A79" s="34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34"/>
    </row>
    <row r="80" spans="1:17" ht="12.75">
      <c r="A80" s="34"/>
      <c r="B80" s="34"/>
      <c r="C80" s="34"/>
      <c r="D80" s="34"/>
      <c r="E80" s="34"/>
      <c r="F80" s="34"/>
      <c r="G80" s="45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2.75">
      <c r="A81" s="34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34"/>
    </row>
  </sheetData>
  <sheetProtection/>
  <printOptions/>
  <pageMargins left="0.35" right="0.49" top="0.96" bottom="1" header="0.34" footer="0.5"/>
  <pageSetup horizontalDpi="600" verticalDpi="600" orientation="landscape" paperSize="9" scale="78" r:id="rId3"/>
  <rowBreaks count="1" manualBreakCount="1">
    <brk id="43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 Jõgi</dc:creator>
  <cp:keywords/>
  <dc:description/>
  <cp:lastModifiedBy>Erko Kalev</cp:lastModifiedBy>
  <cp:lastPrinted>2008-10-15T11:47:21Z</cp:lastPrinted>
  <dcterms:created xsi:type="dcterms:W3CDTF">2008-04-02T12:39:44Z</dcterms:created>
  <dcterms:modified xsi:type="dcterms:W3CDTF">2008-10-16T12:35:00Z</dcterms:modified>
  <cp:category/>
  <cp:version/>
  <cp:contentType/>
  <cp:contentStatus/>
</cp:coreProperties>
</file>